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echova.marcela" reservationPassword="0"/>
  <workbookPr/>
  <bookViews>
    <workbookView xWindow="240" yWindow="120" windowWidth="14940" windowHeight="9225" activeTab="0"/>
  </bookViews>
  <sheets>
    <sheet name="SO 000_Ostatní" sheetId="1" r:id="rId1"/>
    <sheet name="SO 000_Vedlejší" sheetId="2" r:id="rId2"/>
    <sheet name="SO 100" sheetId="3" r:id="rId3"/>
    <sheet name="SO 104.1" sheetId="4" r:id="rId4"/>
    <sheet name="SO 201.2" sheetId="5" r:id="rId5"/>
    <sheet name="SO 202a" sheetId="6" r:id="rId6"/>
    <sheet name="SO 202b" sheetId="7" r:id="rId7"/>
    <sheet name="SO 424" sheetId="8" r:id="rId8"/>
    <sheet name="SO 431" sheetId="9" r:id="rId9"/>
    <sheet name="SO 500" sheetId="10" r:id="rId10"/>
    <sheet name="SO 500.1" sheetId="11" r:id="rId11"/>
    <sheet name="SO 651" sheetId="12" r:id="rId12"/>
    <sheet name="SO 901" sheetId="13" r:id="rId13"/>
  </sheets>
  <definedNames/>
  <calcPr/>
  <webPublishing/>
</workbook>
</file>

<file path=xl/sharedStrings.xml><?xml version="1.0" encoding="utf-8"?>
<sst xmlns="http://schemas.openxmlformats.org/spreadsheetml/2006/main" count="4764" uniqueCount="1140">
  <si>
    <t>ASPE10</t>
  </si>
  <si>
    <t>S</t>
  </si>
  <si>
    <t>Soupis prací objektu</t>
  </si>
  <si>
    <t xml:space="preserve">Stavba: </t>
  </si>
  <si>
    <t>EUROTRACE</t>
  </si>
  <si>
    <t>III/37917 Lelekovice most 37917-1</t>
  </si>
  <si>
    <t>O</t>
  </si>
  <si>
    <t>Objekt:</t>
  </si>
  <si>
    <t>SO 000</t>
  </si>
  <si>
    <t>Ostatní a vedlejší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</si>
  <si>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</si>
  <si>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</si>
  <si>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</si>
  <si>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</si>
  <si>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</si>
  <si>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</si>
  <si>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</si>
  <si>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</si>
  <si>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</si>
  <si>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</si>
  <si>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</si>
  <si>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</si>
  <si>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</si>
  <si>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</si>
  <si>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</si>
  <si>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</si>
  <si>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</si>
  <si>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</si>
  <si>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</si>
  <si>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</si>
  <si>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</si>
  <si>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</si>
  <si>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</si>
  <si>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</si>
  <si>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</si>
  <si>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</si>
  <si>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</si>
  <si>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</si>
  <si>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</si>
  <si>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029113</t>
  </si>
  <si>
    <t/>
  </si>
  <si>
    <t>OSTATNÍ POŽADAVKY - GEODETICKÉ ZAMĚŘENÍ - CELKY</t>
  </si>
  <si>
    <t>KPL</t>
  </si>
  <si>
    <t>PP</t>
  </si>
  <si>
    <t>Geodetické zaměření stavby - popsáno v obchodních podmínkách</t>
  </si>
  <si>
    <t>VV</t>
  </si>
  <si>
    <t>TS</t>
  </si>
  <si>
    <t>zahrnuje veškeré náklady spojené s objednatelem požadovanými pracemi</t>
  </si>
  <si>
    <t>02943</t>
  </si>
  <si>
    <t>OSTATNÍ POŽADAVKY - VYPRACOVÁNÍ RDS</t>
  </si>
  <si>
    <t>Realizační dokumentace stavby (dále jen RDS) - popsáno v obchodních podmínkách</t>
  </si>
  <si>
    <t>02944</t>
  </si>
  <si>
    <t>OSTAT POŽADAVKY - DOKUMENTACE SKUTEČ PROVEDENÍ V DIGIT FORMĚ</t>
  </si>
  <si>
    <t>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</si>
  <si>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</si>
  <si>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</si>
  <si>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</si>
  <si>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</si>
  <si>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</si>
  <si>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</si>
  <si>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</si>
  <si>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</si>
  <si>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</si>
  <si>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</si>
  <si>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</si>
  <si>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</si>
  <si>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</si>
  <si>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</si>
  <si>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</si>
  <si>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</si>
  <si>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</si>
  <si>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</si>
  <si>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</si>
  <si>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</si>
  <si>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00006</t>
  </si>
  <si>
    <t>Zajištění povolení zvláštního užívání komunikací - popsáno v obchodních podmínkách, v zákoně č. 13/1997 Sb., a vyhlášce č. 104/1997</t>
  </si>
  <si>
    <t>7</t>
  </si>
  <si>
    <t>00008</t>
  </si>
  <si>
    <t>Zajištění přístupů a příjezdů k sousedním nemovitostem  - popsáno v obchodních podmínkách, v zákoně č. 13/1997 Sb., a vyhlášce č. 104/1997</t>
  </si>
  <si>
    <t>8</t>
  </si>
  <si>
    <t>00009</t>
  </si>
  <si>
    <t>Hlavní prohlídka silnice prováděná při uvedení stavby do provozu  - popsáno v obchodních podmínkách a vyhlášce č. 104/1997</t>
  </si>
  <si>
    <t>00010</t>
  </si>
  <si>
    <t>Hlavní prohlídka mostu prováděná při uvedení stavby do provozu - popsáno v obchodních podmínkách</t>
  </si>
  <si>
    <t>vč. vložení do BMS</t>
  </si>
  <si>
    <t>00011</t>
  </si>
  <si>
    <t>Ohlašování pohybu třetích osob na staveništi - popsáno v obchodních podmínkách</t>
  </si>
  <si>
    <t>11</t>
  </si>
  <si>
    <t>00012</t>
  </si>
  <si>
    <t>Mostní listy - popsáno v projektové dokumentaci</t>
  </si>
  <si>
    <t>včetně zápisu do BMS</t>
  </si>
  <si>
    <t>12</t>
  </si>
  <si>
    <t>00014</t>
  </si>
  <si>
    <t>Zajištění provedení a výstupů veškerých zkoušek a revizí - popsáno v obchodních podmínkách, technických podmínkách a normách ČSN</t>
  </si>
  <si>
    <t>13</t>
  </si>
  <si>
    <t>00015</t>
  </si>
  <si>
    <t>Bezpečnostní opatření - popsáno v projektové dokumentaci</t>
  </si>
  <si>
    <t>14</t>
  </si>
  <si>
    <t>00017</t>
  </si>
  <si>
    <t>Havarijní plán - popsáno v projektové dokumentaci a ve vyhl. č. 24/2011 Sb.</t>
  </si>
  <si>
    <t>15</t>
  </si>
  <si>
    <t>00018</t>
  </si>
  <si>
    <t>Návrh technologického postupu prací - popsáno v obchodních podmínkách</t>
  </si>
  <si>
    <t>16</t>
  </si>
  <si>
    <t>02861</t>
  </si>
  <si>
    <t>PRŮZKUMNÉ PRÁCE PROTIKOROZNÍ A BLUDNÝCH PROUDŮ NA POVRCHU</t>
  </si>
  <si>
    <t>měření DEM po výstavbě pro objekt 202</t>
  </si>
  <si>
    <t>17</t>
  </si>
  <si>
    <t>02942</t>
  </si>
  <si>
    <t>Výluka na dráze</t>
  </si>
  <si>
    <t>Dokumentace dopravních opatření drážní dopravy včetně návrhu omezení dopravy a návrhu rozsahu případné náhradní autobusové dopravy vyvolané omezeními po dobu výluk včetně projednání</t>
  </si>
  <si>
    <t>18</t>
  </si>
  <si>
    <t>029611</t>
  </si>
  <si>
    <t>OSTATNÍ POŽADAVKY - ODBORNÝ DOZOR</t>
  </si>
  <si>
    <t>geotechnický dozor</t>
  </si>
  <si>
    <t>zahrnuje veškeré náklady spojené s objednatelem požadovaným dozorem</t>
  </si>
  <si>
    <t>SO 100</t>
  </si>
  <si>
    <t>Silnice III/37917 - I. etapa km 0,000-0,075</t>
  </si>
  <si>
    <t>014102</t>
  </si>
  <si>
    <t>POPLATKY ZA SKLÁDKU - ŽIVICE</t>
  </si>
  <si>
    <t>T</t>
  </si>
  <si>
    <t>živice suť 2,4 t/m3</t>
  </si>
  <si>
    <t>litý asfalt  35*0,04*2,4=3,360 [B]</t>
  </si>
  <si>
    <t>zahrnuje veškeré poplatky provozovateli skládky související s uložením odpadu na skládce.</t>
  </si>
  <si>
    <t>014112</t>
  </si>
  <si>
    <t>POPLATKY ZA SKLÁDKU - BETON</t>
  </si>
  <si>
    <t>betonová suť 2,2 t/m3  
železobetonová suť 2,5 t/m3</t>
  </si>
  <si>
    <t>SC podklad vozovky  748*0,15*2,2=246,840 [A] 
dlažba chodníku tl. 6cm  216*0,06*2,2=28,512 [C] 
bet. obruby  228*0,205=46,740 [D] 
Celkem: A+C+D=322,092 [E]</t>
  </si>
  <si>
    <t>014122</t>
  </si>
  <si>
    <t>POPLATKY ZA SKLÁDKU - ZEMINA A KAMENÍ</t>
  </si>
  <si>
    <t>hmotnost suti zemina 1,9 t/m3</t>
  </si>
  <si>
    <t>zemina z odkopávek  527*1,9=1 001,300 [A] 
zemina z hloubení rýh  292,9*1,9=556,510 [B] 
Celkem: A+B=1 557,810 [C]</t>
  </si>
  <si>
    <t>014132</t>
  </si>
  <si>
    <t>POPLATKY ZA SKLÁDKU TYP S-NO (NEBEZPEČNÝ ODPAD)</t>
  </si>
  <si>
    <t>živice s obsahem dehtu</t>
  </si>
  <si>
    <t>frézát  (701*0,15*2,4)*0,3=75,708 [A]</t>
  </si>
  <si>
    <t>Zemní práce</t>
  </si>
  <si>
    <t>11120</t>
  </si>
  <si>
    <t>ODSTRANĚNÍ KŘOVIN</t>
  </si>
  <si>
    <t>M2</t>
  </si>
  <si>
    <t>odstranění keřových a stromových porostů   
odvoz a likvidace v režii zhotovitele</t>
  </si>
  <si>
    <t>keřové porosty  665=665,000 [A] 
stromové porosty  399=399,000 [B] 
Celkem: A+B=1 064,000 [C]</t>
  </si>
  <si>
    <t>odstranění křovin a stromů do průměru 100 mm  
doprava dřevin bez ohledu na vzdálenost  
spálení na hromadách nebo štěpkování</t>
  </si>
  <si>
    <t>11201</t>
  </si>
  <si>
    <t>KÁCENÍ STROMŮ D KMENE DO 0,5M S ODSTRANĚNÍM PAŘEZŮ</t>
  </si>
  <si>
    <t>KUS</t>
  </si>
  <si>
    <t>kácení stromů průměr cca 30cm, vč. odstranění pařezů  
odvoz a likvidace v režii zhotovitele</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</si>
  <si>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</si>
  <si>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113136</t>
  </si>
  <si>
    <t>ODSTRANĚNÍ KRYTU ZPEVNĚNÝCH PLOCH S ASFALT POJIVEM, ODVOZ DO 12KM</t>
  </si>
  <si>
    <t>M3</t>
  </si>
  <si>
    <t>demolice chodníku z LA v tl. 4cm, suť 12,4 t/m3  
vč. naložení na dopravní prostředek a odvozem na skládku</t>
  </si>
  <si>
    <t>35*0,04=1,400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</si>
  <si>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</si>
  <si>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113177</t>
  </si>
  <si>
    <t>ODSTRAN KRYTU ZPEVNĚNÝCH PLOCH Z DLAŽEB KOSTEK, ODVOZ DO 16KM</t>
  </si>
  <si>
    <t>odstranění dlažebních kostek ze zastávky BUS s naložením a odvozem na skládku SÚS Hradčany (očištěné)</t>
  </si>
  <si>
    <t>47*0,15=7,050 [A]</t>
  </si>
  <si>
    <t>Položka zahrnuje veškerou manipulaci s vybouranou sutí a s vybouranými hmotami vč. uložení na skládku SÚS</t>
  </si>
  <si>
    <t>113186</t>
  </si>
  <si>
    <t>ODSTRANĚNÍ KRYTU ZPEVNĚNÝCH PLOCH Z DLAŽDIC, ODVOZ DO 12KM</t>
  </si>
  <si>
    <t>odstranění betonové dlažby tl. 6 cm, suť 2,2 t/m3   
vč. naložení na dopravní prostředek a odvozem na skládku</t>
  </si>
  <si>
    <t>dlažba chodníku tl. 6cm  216*0,06=12,960 [A]</t>
  </si>
  <si>
    <t>113346</t>
  </si>
  <si>
    <t>ODSTRAN PODKL ZPEVNĚNÝCH PLOCH S CEM POJIVEM, ODVOZ DO 12KM</t>
  </si>
  <si>
    <t>demolice SC podkladní vrstvy v tl. 15cm, suť 2,2 t/m3  
vč. naložení na dopravní prostředek a odvozem na skládku</t>
  </si>
  <si>
    <t>748*0,15=112,200 [A]</t>
  </si>
  <si>
    <t>113524</t>
  </si>
  <si>
    <t>ODSTRANĚNÍ CHODNÍKOVÝCH A SILNIČNÍCH OBRUBNÍKŮ BETONOVÝCH, ODVOZ DO 5KM</t>
  </si>
  <si>
    <t>M</t>
  </si>
  <si>
    <t>demolice bet. obrub vč. patky, suť 0,205 t/m  
vč. naložení na dopravní prostředek a odvozem na skládku</t>
  </si>
  <si>
    <t>11352B</t>
  </si>
  <si>
    <t>ODSTRANĚNÍ CHODNÍKOVÝCH A SILNIČNÍCH OBRUBNÍKŮ BETONOVÝCH - DOPRAVA</t>
  </si>
  <si>
    <t>tkm</t>
  </si>
  <si>
    <t>228*7*0,205=327,180 [A]</t>
  </si>
  <si>
    <t>Položka zahrnuje samostatnou dopravu suti a vybouraných hmot. Množství se určí jako součin hmotnosti [t] a požadované vzdálenosti [km].</t>
  </si>
  <si>
    <t>11372</t>
  </si>
  <si>
    <t>FRÉZOVÁNÍ ZPEVNĚNÝCH PLOCH ASFALTOVÝCH</t>
  </si>
  <si>
    <t>frézování vozovky v tl. 15cm  
odvoz a likvidace v režii zhotovitele</t>
  </si>
  <si>
    <t>(701*0,15)*0,7=73,605 [A]</t>
  </si>
  <si>
    <t>Položka zahrnuje veškerou manipulaci s vybouranou sutí a s vybouranými hmotami vč. uložení</t>
  </si>
  <si>
    <t>113728</t>
  </si>
  <si>
    <t>FRÉZOVÁNÍ ZPEVNĚNÝCH PLOCH ASFALTOVÝCH, ODVOZ DO 20KM</t>
  </si>
  <si>
    <t>frézování vozovky v tl. 15cm</t>
  </si>
  <si>
    <t>(701*0,15)*0,3=31,545 [A]</t>
  </si>
  <si>
    <t>11372B</t>
  </si>
  <si>
    <t>FRÉZOVÁNÍ ZPEVNĚNÝCH PLOCH ASFALTOVÝCH - DOPRAVA</t>
  </si>
  <si>
    <t>31,545*2,4*10=757,080 [A]</t>
  </si>
  <si>
    <t>11511</t>
  </si>
  <si>
    <t>ČERPÁNÍ VODY DO 500 L/MIN</t>
  </si>
  <si>
    <t>HOD</t>
  </si>
  <si>
    <t>Položka čerpání vody na povrchu zahrnuje i potrubí, pohotovost záložní čerpací soupravy a zřízení čerpací jímky. Součástí položky je také následná demontáž a likvidace těchto zařízení</t>
  </si>
  <si>
    <t>122736</t>
  </si>
  <si>
    <t>ODKOPÁVKY A PROKOPÁVKY OBECNÉ TŘ. I, ODVOZ DO 12KM</t>
  </si>
  <si>
    <t>odkpávky hor. tř. 3 a 4  
vč. naložení na dopravní prostředek a odvozem na skládku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</si>
  <si>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</si>
  <si>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132736</t>
  </si>
  <si>
    <t>HLOUBENÍ RÝH ŠÍŘ DO 2M PAŽ I NEPAŽ TŘ. I, ODVOZ DO 12KM</t>
  </si>
  <si>
    <t>hloubení rýh vč. rozšíření pro šachty, pažení a jeho odstranění  
vč. naložení na dopravní prostředek a odvozem na skládku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</si>
  <si>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</si>
  <si>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</si>
  <si>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17120</t>
  </si>
  <si>
    <t>ULOŽENÍ SYPANINY DO NÁSYPŮ A NA SKLÁDKY BEZ ZHUTNĚNÍ</t>
  </si>
  <si>
    <t>uložení zeminy z odkopávek na skládce</t>
  </si>
  <si>
    <t>527+292,9=819,900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</si>
  <si>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</si>
  <si>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</si>
  <si>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17180</t>
  </si>
  <si>
    <t>ULOŽENÍ SYPANINY DO NÁSYPŮ Z NAKUPOVANÝCH MATERIÁLŮ</t>
  </si>
  <si>
    <t>násypy z vhodné propustné nenamrzavé zeminy posouzené s ohledem na vhodnost pro použití do násypů dle ČSN 73 6133</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</si>
  <si>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</si>
  <si>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</si>
  <si>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17380</t>
  </si>
  <si>
    <t>ZEMNÍ KRAJNICE A DOSYPÁVKY Z NAKUPOVANÝCH MATERIÁLŮ</t>
  </si>
  <si>
    <t>dosypávky krajnic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</si>
  <si>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</si>
  <si>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</si>
  <si>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17481</t>
  </si>
  <si>
    <t>ZÁSYP JAM A RÝH Z NAKUPOVANÝCH MATERIÁLŮ</t>
  </si>
  <si>
    <t>zásyp štěrkodrtí fr. 0/63 pro potrubí, šachty a vpusti do úrovně parapláně</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</si>
  <si>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</si>
  <si>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</si>
  <si>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17581</t>
  </si>
  <si>
    <t>OBSYP POTRUBÍ A OBJEKTŮ Z NAKUPOVANÝCH MATERIÁLŮ</t>
  </si>
  <si>
    <t>obsyp kanalizačního potrubí štěrkopískem fr. 0/4 do výšky 30cm nad vrch potrubí</t>
  </si>
  <si>
    <t>pro DN 150 0,520 m3/m  15*0,520=7,800 [A] 
pro DN 200 0,600 m3/m  11*0,600=6,600 [B] 
pro DN 250 0,720 m3/m  13,2*0,720=9,504 [C] 
pro DN 400 1,020 m3/m   62,1*1,020=63,342 [D] 
Celkem: A+B+C+D=87,246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</si>
  <si>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</si>
  <si>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24</t>
  </si>
  <si>
    <t>18110</t>
  </si>
  <si>
    <t>ÚPRAVA PLÁNĚ SE ZHUTNĚNÍM V HORNINĚ TŘ. I</t>
  </si>
  <si>
    <t>hutnění pláně na únosnost předepsanou projektem</t>
  </si>
  <si>
    <t>položka zahrnuje úpravu pláně včetně vyrovnání výškových rozdílů. Míru zhutnění určuje projekt.</t>
  </si>
  <si>
    <t>25</t>
  </si>
  <si>
    <t>184E2</t>
  </si>
  <si>
    <t>PŘESAZOVÁNÍ STROMŮ</t>
  </si>
  <si>
    <t>přesazení stáv. stromů u chodníku, odvoz na deponii a zpětná výsadba po dostavbě mostu, vč. pomocného montážního materiálu, zálivka min. 5x</t>
  </si>
  <si>
    <t>Položka přesazování stromů zahrnuje vykopání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</si>
  <si>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Základy</t>
  </si>
  <si>
    <t>26</t>
  </si>
  <si>
    <t>21461C</t>
  </si>
  <si>
    <t>SEPARAČNÍ GEOTEXTILIE DO 300G/M2</t>
  </si>
  <si>
    <t>300 g/m2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</si>
  <si>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</si>
  <si>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</si>
  <si>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27</t>
  </si>
  <si>
    <t>451312</t>
  </si>
  <si>
    <t>PODKLADNÍ A VÝPLŇOVÉ VRSTVY Z PROSTÉHO BETONU C12/15</t>
  </si>
  <si>
    <t>podkladní beton C12/15 pod šachty a vpusti</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</si>
  <si>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</si>
  <si>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t>
  </si>
  <si>
    <t>45157</t>
  </si>
  <si>
    <t>PODKLADNÍ A VÝPLŇOVÉ VRSTVY Z KAMENIVA TĚŽENÉHO</t>
  </si>
  <si>
    <t>podsyp pod kanalizační potrubí ze štěrkopísku fr. 0/4  
štěrkopískový podsyp pod šachty a vpusti v tl. 10cm</t>
  </si>
  <si>
    <t>pro DN 150 0,115 m3/m  15*0,115=1,725 [A] 
pro DN 200 0,120 m3/m  11*0,120=1,320 [B] 
pro DN 250 0,130 m3/m  13,2*0,130=1,716 [C] 
pro DN 400 0,150 m3/m  62,1*0,150=9,315 [D] 
podklad pod šachty v vpusti  2,7=2,700 [E] 
Celkem: A+B+C+D+E=16,776 [F]</t>
  </si>
  <si>
    <t>položka zahrnuje dodávku předepsaného kameniva, mimostaveništní a vnitrostaveništní dopravu a jeho uložení  
není-li v zadávací dokumentaci uvedeno jinak, jedná se o nakupovaný materiál</t>
  </si>
  <si>
    <t>Komunikace</t>
  </si>
  <si>
    <t>29</t>
  </si>
  <si>
    <t>562131</t>
  </si>
  <si>
    <t>VOZOVKOVÉ VRSTVY Z MATERIÁLŮ STABIL CEMENTEM TŘ I TL DO 150MM</t>
  </si>
  <si>
    <t>vrstva SC C8/10 v tl. 13cm  
viz příloha č. 4 vzorové příčné řezy a č. 5 příčné řezy</t>
  </si>
  <si>
    <t>asfaltobetonová vozovka  600=600,000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</si>
  <si>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</si>
  <si>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30</t>
  </si>
  <si>
    <t>562151</t>
  </si>
  <si>
    <t>VOZOVKOVÉ VRSTVY Z MATERIÁLŮ STABIL CEMENTEM TŘ I TL DO 250MM</t>
  </si>
  <si>
    <t>vrstva z SC C8/10 v tl. 21cm  
viz příloha č. 4 vzorové příčné řezy a č. 5 příčné řezy</t>
  </si>
  <si>
    <t>dlážděná vozovka  49=49,000 [A]</t>
  </si>
  <si>
    <t>31</t>
  </si>
  <si>
    <t>56330</t>
  </si>
  <si>
    <t>VOZOVKOVÉ VRSTVY ZE ŠTĚRKODRTI</t>
  </si>
  <si>
    <t>výměna podloží s náhradou ŠD 0/125 v tl. 40cm, zemní práce součástí výkopů  
viz příloha č. 4 vzorové příčné řezy a č. 5 příčné řezy</t>
  </si>
  <si>
    <t>811*0,4=324,400 [A]</t>
  </si>
  <si>
    <t>- dodání kameniva předepsané kvality a zrnitosti  
- rozprostření a zhutnění vrstvy v předepsané tloušťce  
- zřízení vrstvy bez rozlišení šířky, pokládání vrstvy po etapách  
- nezahrnuje postřiky, nátěry</t>
  </si>
  <si>
    <t>32</t>
  </si>
  <si>
    <t>vrstvy štěrkodrti fr. 0/63 pro konstrukci a vytažení pod obrubu  
viz příloha č. 4 vzorové příčné řezy a č. 5 příčné řezy</t>
  </si>
  <si>
    <t>kubatura ŠD pro vyrovnání rozdílu pláně  23=23,000 [A] 
kubatura ŠD pro vytažení vrstvy pod obruby10=10,000 [B] 
Celkem: A+B=33,000 [C]</t>
  </si>
  <si>
    <t>33</t>
  </si>
  <si>
    <t>56334</t>
  </si>
  <si>
    <t>VOZOVKOVÉ VRSTVY ZE ŠTĚRKODRTI TL. DO 200MM</t>
  </si>
  <si>
    <t>konstrukční vrstvy z ŠD fr. 0/63 v tl. 20cm  
viz příloha č. 4 vzorové příčné řezy a č. 5 příčné řezy</t>
  </si>
  <si>
    <t>asfaltobetonová vozovka  600=600,000 [A] 
dlážděná vozovka  49=49,000 [B] 
Celkem: A+B=649,000 [C]</t>
  </si>
  <si>
    <t>34</t>
  </si>
  <si>
    <t>56362</t>
  </si>
  <si>
    <t>VOZOVKOVÉ VRSTVY Z RECYKLOVANÉHO MATERIÁLU TL DO 100MM</t>
  </si>
  <si>
    <t>vrstva z betonového recyklátu fr. 0/32 v tl. 10cm  
viz příloha č. 4 vzorové příčné řezy a č. 5 příčné řezy</t>
  </si>
  <si>
    <t>provizorní obratiště  524=524,000 [A] 
staveništní sjezdy  147=147,000 [B] 
Celkem: A+B=671,000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</si>
  <si>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</si>
  <si>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35</t>
  </si>
  <si>
    <t>Recyklovaná vrstva dle TP 208 10cm - asfaltový recyklát tl. 10cm  
viz příloha č. 4 vzorové příčné řezy a č. 5 příčné řezy</t>
  </si>
  <si>
    <t>provizorní obratiště  524=524,000 [A]</t>
  </si>
  <si>
    <t>36</t>
  </si>
  <si>
    <t>56365</t>
  </si>
  <si>
    <t>VOZOVKOVÉ VRSTVY Z RECYKLOVANÉHO MATERIÁLU TL DO 250MM</t>
  </si>
  <si>
    <t>vrstva z betonového recyklátu fr. 0/32 v tl. 25cm  
viz příloha č. 4 vzorové příčné řezy a č. 5 příčné řezy</t>
  </si>
  <si>
    <t>provizorní obratiště 524=524,000 [A]</t>
  </si>
  <si>
    <t>37</t>
  </si>
  <si>
    <t>56366</t>
  </si>
  <si>
    <t>VOZOVKOVÉ VRSTVY Z RECYKLOVANÉHO MATERIÁLU TL DO 300MM</t>
  </si>
  <si>
    <t>vrstva z betonového recyklátu fr. 0/32 v tl. 30cm  
viz příloha č. 4 vzorové příčné řezy a č. 5 příčné řezy</t>
  </si>
  <si>
    <t>staveništní sjezdy  147=147,000 [A]</t>
  </si>
  <si>
    <t>38</t>
  </si>
  <si>
    <t>56932</t>
  </si>
  <si>
    <t>ZPEVNĚNÍ KRAJNIC ZE ŠTĚRKODRTI TL. DO 100MM</t>
  </si>
  <si>
    <t>zpevnění krajnic lomovými výsivkami v tl. 10cm  
viz příloha č. 4 vzorové příčné řezy a č. 5 příčné řezy</t>
  </si>
  <si>
    <t>- dodání kameniva předepsané kvality a zrnitosti  
- rozprostření a zhutnění vrstvy v předepsané tloušťce  
- zřízení vrstvy bez rozlišení šířky, pokládání vrstvy po etapách</t>
  </si>
  <si>
    <t>39</t>
  </si>
  <si>
    <t>572123</t>
  </si>
  <si>
    <t>INFILTRAČNÍ POSTŘIK Z EMULZE DO 1,0KG/M2</t>
  </si>
  <si>
    <t>infiltrační postřik v množství 0,7 kg/m2  
viz příloha č. 4 vzorové příčné řezy a č. 5 příčné řezy</t>
  </si>
  <si>
    <t>- dodání všech předepsaných materiálů pro postřiky v předepsaném množství  
- provedení dle předepsaného technologického předpisu  
- zřízení vrstvy bez rozlišení šířky, pokládání vrstvy po etapách  
- úpravu napojení, ukončení</t>
  </si>
  <si>
    <t>40</t>
  </si>
  <si>
    <t>572214</t>
  </si>
  <si>
    <t>SPOJOVACÍ POSTŘIK Z MODIFIK EMULZE DO 0,5KG/M2</t>
  </si>
  <si>
    <t>spojovací postřik modifikovaný v množství 0,3 kg/m2  
viz příloha č. 4 vzorové příčné řezy a č. 5 příčné řezy</t>
  </si>
  <si>
    <t>41</t>
  </si>
  <si>
    <t>574B34</t>
  </si>
  <si>
    <t>ASFALTOVÝ BETON PRO OBRUSNÉ VRSTVY MODIFIK ACO 11+, 11S TL. 40MM</t>
  </si>
  <si>
    <t>obrusná vrstva z ACO 11+ t.. 40 mm, modifik.  
viz příloha č. 4 vzorové příčné řezy a č. 5 příčné řezy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</si>
  <si>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</si>
  <si>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42</t>
  </si>
  <si>
    <t>574F66</t>
  </si>
  <si>
    <t>ASFALTOVÝ BETON PRO PODKLADNÍ VRSTVY MODIFIK ACP 16+, 16S TL. 70MM</t>
  </si>
  <si>
    <t>podkladní vrstva z ACP 16+ v tl. 7cm modifik.  
viz příloha č. 4 vzorové příčné řezy a č. 5 příčné řezy</t>
  </si>
  <si>
    <t>43</t>
  </si>
  <si>
    <t>58212</t>
  </si>
  <si>
    <t>DLÁŽDĚNÉ KRYTY Z VELKÝCH KOSTEK DO LOŽE Z MC</t>
  </si>
  <si>
    <t>žulové kostky 16cm do lože z betonu C20/25 XF3 tl. 6cm  
viz příloha č. 4 vzorové příčné řezy a č. 5 příčné řezy</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</si>
  <si>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</si>
  <si>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</si>
  <si>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44</t>
  </si>
  <si>
    <t>87433</t>
  </si>
  <si>
    <t>POTRUBÍ Z TRUB PLASTOVÝCH ODPADNÍCH DN DO 150MM</t>
  </si>
  <si>
    <t>trouba PP plnostěnná třívrstva DN 150 SN 10 vč. 3x4 kolen pro vpust, vč. napojení  
pažení výkopu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</si>
  <si>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</si>
  <si>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45</t>
  </si>
  <si>
    <t>87434</t>
  </si>
  <si>
    <t>POTRUBÍ Z TRUB PLASTOVÝCH ODPADNÍCH DN DO 200MM</t>
  </si>
  <si>
    <t>trouba PP plnostěnná třívrstva DN 200 SN 10 vč. 2x4 kolen pro odvodňovače, vč. napojení  
pažení výkopu</t>
  </si>
  <si>
    <t>46</t>
  </si>
  <si>
    <t>87444</t>
  </si>
  <si>
    <t>POTRUBÍ Z TRUB PLASTOVÝCH ODPADNÍCH DN DO 250MM</t>
  </si>
  <si>
    <t>trouba PP plnostěnná třívrstva DN 250 SN 10 vč. kolen a odboček 250/150  
pažení výkopu</t>
  </si>
  <si>
    <t>47</t>
  </si>
  <si>
    <t>87446</t>
  </si>
  <si>
    <t>POTRUBÍ Z TRUB PLASTOVÝCH ODPADNÍCH DN DO 400MM</t>
  </si>
  <si>
    <t>trouba PP plnostěnná třívrstva DN 150 SN 10   
pažení výkopu</t>
  </si>
  <si>
    <t>48</t>
  </si>
  <si>
    <t>893311R</t>
  </si>
  <si>
    <t>ÚPRAVA ŠACHTY</t>
  </si>
  <si>
    <t>Úprava dna stávající kanalizační šachty Š0 DN1000 pro napojení kanalizace A0 DN400, včetně provedení žlábku a zapravení, bude proveden jádrový vývrt, utěsnění bobt.páskem, obetonování a následné zapravení ergelitem, vše dle podmínek správce, dodávka a montáž</t>
  </si>
  <si>
    <t>položka zahrnuje:  
- poklopy s rámem, mříže s rámem, stupadla, žebříky, stropy z bet. dílců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</si>
  <si>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49</t>
  </si>
  <si>
    <t>894146</t>
  </si>
  <si>
    <t>ŠACHTY KANALIZAČNÍ Z BETON DÍLCŮ NA POTRUBÍ DN DO 400MM</t>
  </si>
  <si>
    <t>Kanalizační šachty z prefabrikovaných skruží DN 1000 dle DIN 4034 (žlábek beton, výška žlábku 1/1 (na výšku potrubí), celková stavební hloubka šachet - 2,73m, 2,12m, 1,53m ,poklop litina D400, dodávka a montáž - viz výkres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</si>
  <si>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</si>
  <si>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50</t>
  </si>
  <si>
    <t>89712</t>
  </si>
  <si>
    <t>VPUSŤ KANALIZAČNÍ ULIČNÍ KOMPLETNÍ Z BETONOVÝCH DÍLCŮ</t>
  </si>
  <si>
    <t>Uliční prefabrikované vpusti 500x500 s plastovou mříží pro zatížení D400 s přímým odtokem stavební hlouby 2,13m, dodávka a montáž</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</si>
  <si>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</si>
  <si>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51</t>
  </si>
  <si>
    <t>89921</t>
  </si>
  <si>
    <t>VÝŠKOVÁ ÚPRAVA POKLOPŮ</t>
  </si>
  <si>
    <t>výšková úprava poklopu kanalizačních šachet</t>
  </si>
  <si>
    <t>- položka výškové úpravy zahrnuje všechny nutné práce a materiály pro zvýšení nebo snížení zařízení (včetně nutné úpravy stávajícího povrchu vozovky nebo chodníku).</t>
  </si>
  <si>
    <t>52</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</si>
  <si>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</si>
  <si>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</si>
  <si>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</si>
  <si>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53</t>
  </si>
  <si>
    <t>899642</t>
  </si>
  <si>
    <t>ZKOUŠKA VODOTĚSNOSTI POTRUBÍ DN DO 200MM</t>
  </si>
  <si>
    <t>54</t>
  </si>
  <si>
    <t>899652</t>
  </si>
  <si>
    <t>ZKOUŠKA VODOTĚSNOSTI POTRUBÍ DN DO 300MM</t>
  </si>
  <si>
    <t>zkoušky vodotěsnosti potrubí DN 250</t>
  </si>
  <si>
    <t>55</t>
  </si>
  <si>
    <t>899662</t>
  </si>
  <si>
    <t>ZKOUŠKA VODOTĚSNOSTI POTRUBÍ DN DO 400MM</t>
  </si>
  <si>
    <t>56</t>
  </si>
  <si>
    <t>89980</t>
  </si>
  <si>
    <t>TELEVIZNÍ PROHLÍDKA POTRUBÍ</t>
  </si>
  <si>
    <t>kamerové zkoušky kanalizačního potrubí</t>
  </si>
  <si>
    <t>15+11+13,2+62,1=101,300 [A]</t>
  </si>
  <si>
    <t>položka zahrnuje prohlídku potrubí televizní kamerou, záznam prohlídky na nosičích DVD a vyhotovení závěrečného písemného protokolu</t>
  </si>
  <si>
    <t>Ostatní konstrukce a práce</t>
  </si>
  <si>
    <t>57</t>
  </si>
  <si>
    <t>9111B2</t>
  </si>
  <si>
    <t>ZÁBRADLÍ SILNIČNÍ SE SVISLOU VÝPLNÍ - MONTÁŽ S PŘESUNEM (BEZ DODÁVKY)</t>
  </si>
  <si>
    <t>zpětná montáž oc. zábradlí, osazení do betonových patek 40x40x80cm á 2m, vč. zemních prací  
zahrnuje odstranění starého nátěru, 2x nátěr základní, 2x vrchní email (odstín modrá), opravu poškozených částí</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</si>
  <si>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</si>
  <si>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58</t>
  </si>
  <si>
    <t>9111B3</t>
  </si>
  <si>
    <t>ZÁBRADLÍ SILNIČNÍ SE SVISLOU VÝPLNÍ - DEMONTÁŽ S PŘESUNEM</t>
  </si>
  <si>
    <t>demontáž a odvoz do skladu stáv. oc. zábradlí, bude použito zpět</t>
  </si>
  <si>
    <t>položka zahrnuje:  
- demontáž a odstranění zařízení  
- jeho odvoz na předepsané místo</t>
  </si>
  <si>
    <t>59</t>
  </si>
  <si>
    <t>9113B3</t>
  </si>
  <si>
    <t>SVODIDLO OCEL SILNIČ JEDNOSTR, ÚROVEŇ ZADRŽ H1 - DEMONTÁŽ S PŘESUNEM</t>
  </si>
  <si>
    <t>demontáž odvoz a likvidace ocel. svodidla  
vč. naložení na dopravní prostředek a odvozem na skládku  
odvozná vzdálenost a likvidace v režii zhotovitele</t>
  </si>
  <si>
    <t>60</t>
  </si>
  <si>
    <t>9113C1</t>
  </si>
  <si>
    <t>SVODIDLO OCEL SILNIČ JEDNOSTR, ÚROVEŇ ZADRŽ H2 - DODÁVKA A MONTÁŽ</t>
  </si>
  <si>
    <t>ocelové svodidlo vč. náběhových dílců, sloupky á 4m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</si>
  <si>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</si>
  <si>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61</t>
  </si>
  <si>
    <t>914121</t>
  </si>
  <si>
    <t>DOPRAVNÍ ZNAČKY ZÁKLADNÍ VELIKOSTI OCELOVÉ FÓLIE TŘ 1 - DODÁVKA A MONTÁŽ</t>
  </si>
  <si>
    <t>svislé dopravní značení vč. upevňovacích svorek</t>
  </si>
  <si>
    <t>IS 12a, IS 12b  2=2,000 [A] 
IP13d  2=2,000 [B] 
IJ4a  1=1,000 [C] 
IP6  1=1,000 [D] 
B21a  1=1,000 [E] 
E7d ke značkám IP13d  2=2,000 [F] 
Celkem: A+B+C+D+E+F=9,000 [G]</t>
  </si>
  <si>
    <t>položka zahrnuje:  
- dodávku a montáž značek v požadovaném provedení</t>
  </si>
  <si>
    <t>62</t>
  </si>
  <si>
    <t>914123</t>
  </si>
  <si>
    <t>DOPRAVNÍ ZNAČKY ZÁKLADNÍ VELIKOSTI OCELOVÉ FÓLIE TŘ 1 - DEMONTÁŽ</t>
  </si>
  <si>
    <t>odstranění stáv. svislédho DZ   
vč. naložení na dopravní prostředek a odvozem na skládku  
odvozná vzdálenost v režii zhotovitele</t>
  </si>
  <si>
    <t>Položka zahrnuje odstranění, demontáž a odklizení materiálu s odvozem na předepsané místo</t>
  </si>
  <si>
    <t>63</t>
  </si>
  <si>
    <t>914921</t>
  </si>
  <si>
    <t>SLOUPKY A STOJKY DOPRAVNÍCH ZNAČEK Z OCEL TRUBEK DO PATKY - DODÁVKA A MONTÁŽ</t>
  </si>
  <si>
    <t>sloupky pro dopravní značky vč. zemních prací</t>
  </si>
  <si>
    <t>položka zahrnuje:  
- sloupky a upevňovací zařízení včetně jejich osazení (betonová patka, zemní práce)</t>
  </si>
  <si>
    <t>64</t>
  </si>
  <si>
    <t>915111</t>
  </si>
  <si>
    <t>VODOROVNÉ DOPRAVNÍ ZNAČENÍ BARVOU HLADKÉ - DODÁVKA A POKLÁDKA</t>
  </si>
  <si>
    <t>V1a  70*0,125=8,750 [A] 
V2b 3/1,5  50*0,125=6,250 [B] 
V11a  40*0,125=5,000 [C] 
nápis BUS 2x  2*3*1,0=6,000 [D] 
Celkem: A+B+C+D=26,000 [E]</t>
  </si>
  <si>
    <t>položka zahrnuje:  
- dodání a pokládku nátěrového materiálu (měří se pouze natíraná plocha)  
- předznačení a reflexní úpravu</t>
  </si>
  <si>
    <t>65</t>
  </si>
  <si>
    <t>915221</t>
  </si>
  <si>
    <t>VODOR DOPRAV ZNAČ PLASTEM STRUKTURÁLNÍ NEHLUČNÉ - DOD A POKLÁDKA</t>
  </si>
  <si>
    <t>V6a   27=27,000 [A] 
vodící pás pro nevidomé  7*0,55=3,850 [B] 
Celkem: A+B=30,850 [C]</t>
  </si>
  <si>
    <t>66</t>
  </si>
  <si>
    <t>917224</t>
  </si>
  <si>
    <t>SILNIČNÍ A CHODNÍKOVÉ OBRUBY Z BETONOVÝCH OBRUBNÍKŮ ŠÍŘ 150MM</t>
  </si>
  <si>
    <t>silniční, nájezdové a přechodové obruby do bet. lože s boční opěrou  
viz příloha č. 4 vzorové příčné řezy a č. 5 příčné řezy</t>
  </si>
  <si>
    <t>silniční  126=126,000 [A] 
nájezdové  22=22,000 [B] 
přechodové  7=7,000 [C] 
Celkem: A+B+C=155,000 [D]</t>
  </si>
  <si>
    <t>Položka zahrnuje:  
dodání a pokládku betonových obrubníků o rozměrech předepsaných zadávací dokumentací  
betonové lože i boční betonovou opěrku.</t>
  </si>
  <si>
    <t>67</t>
  </si>
  <si>
    <t>919112</t>
  </si>
  <si>
    <t>ŘEZÁNÍ ASFALTOVÉHO KRYTU VOZOVEK TL DO 100MM</t>
  </si>
  <si>
    <t>položka zahrnuje řezání vozovkové vrstvy v předepsané tloušťce, včetně spotřeby vody</t>
  </si>
  <si>
    <t>68</t>
  </si>
  <si>
    <t>931326</t>
  </si>
  <si>
    <t>TĚSNĚNÍ DILATAČ SPAR ASF ZÁLIVKOU MODIFIK PRŮŘ DO 800MM2</t>
  </si>
  <si>
    <t>položka zahrnuje dodávku a osazení předepsaného materiálu, očištění ploch spáry před úpravou, očištění okolí spáry po úpravě  
nezahrnuje těsnící profil</t>
  </si>
  <si>
    <t>SO 104.1</t>
  </si>
  <si>
    <t>Chodníky</t>
  </si>
  <si>
    <t>014212</t>
  </si>
  <si>
    <t>POPLATKY ZA ZEMNÍK - ORNICE</t>
  </si>
  <si>
    <t>nákup ornice</t>
  </si>
  <si>
    <t>(729*0,1)*1,4=102,060 [A]</t>
  </si>
  <si>
    <t>zahrnuje veškeré poplatky majiteli zemníku související s nákupem zeminy (nikoliv s otvírkou zemníku)</t>
  </si>
  <si>
    <t>125738</t>
  </si>
  <si>
    <t>VYKOPÁVKY ZE ZEMNÍKŮ A SKLÁDEK TŘ. I, ODVOZ DO 20KM</t>
  </si>
  <si>
    <t>naložení a dovoz ornice na stavbu</t>
  </si>
  <si>
    <t>729*0,1=72,900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</si>
  <si>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</si>
  <si>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složení ornice na stavbě v místě pro zapracování</t>
  </si>
  <si>
    <t>hutnění zemní pláně na projektem předepsanou únosnost</t>
  </si>
  <si>
    <t>18130</t>
  </si>
  <si>
    <t>ÚPRAVA PLÁNĚ BEZ ZHUTNĚNÍ</t>
  </si>
  <si>
    <t>úprava pláně před ohumusováním</t>
  </si>
  <si>
    <t>položka zahrnuje úpravu pláně včetně vyrovnání výškových rozdílů</t>
  </si>
  <si>
    <t>18221</t>
  </si>
  <si>
    <t>ROZPROSTŘENÍ ORNICE VE SVAHU V TL DO 0,10M</t>
  </si>
  <si>
    <t>ohumusování v tl. 10cm</t>
  </si>
  <si>
    <t>položka zahrnuje:  
nutné přemístění ornice z dočasných skládek vzdálených do 50m  
rozprostření ornice v předepsané tloušťce ve svahu přes 1:5</t>
  </si>
  <si>
    <t>18241</t>
  </si>
  <si>
    <t>ZALOŽENÍ TRÁVNÍKU RUČNÍM VÝSEVEM</t>
  </si>
  <si>
    <t>osetí ohumusovaných ploch, vč. zalévání po dobu výstavby</t>
  </si>
  <si>
    <t>Zahrnuje dodání předepsané travní směsi, její výsev na ornici, zalévání, první pokosení, to vše bez ohledu na sklon terénu</t>
  </si>
  <si>
    <t>18245</t>
  </si>
  <si>
    <t>ZALOŽENÍ TRÁVNÍKU ZATRAVŇOVACÍ TEXTILIÍ (ROHOŽÍ)</t>
  </si>
  <si>
    <t>kokosové sítě pro zpevnění svahu vč. kotvení zemními trny</t>
  </si>
  <si>
    <t>Zahrnuje dodání a položení předepsané zatravňovací textilie bez ohledu na sklon terénu, zalévání, první pokosení</t>
  </si>
  <si>
    <t>56333</t>
  </si>
  <si>
    <t>VOZOVKOVÉ VRSTVY ZE ŠTĚRKODRTI TL. DO 150MM</t>
  </si>
  <si>
    <t>vrstva ŠD fr. 0/32 v tl. 10cm</t>
  </si>
  <si>
    <t>206+15=221,000 [A]</t>
  </si>
  <si>
    <t>582611</t>
  </si>
  <si>
    <t>KRYTY Z BETON DLAŽDIC SE ZÁMKEM ŠEDÝCH TL 60MM DO LOŽE Z KAM</t>
  </si>
  <si>
    <t>dlažba 20/10 tl. 6cm do lože z DK fr. 4/8 v tl. 4cm</t>
  </si>
  <si>
    <t>58261A</t>
  </si>
  <si>
    <t>KRYTY Z BETON DLAŽDIC SE ZÁMKEM BAREV RELIÉF TL 60MM DO LOŽE Z KAM</t>
  </si>
  <si>
    <t>dlažba 20/10 tl. 6cm červená reliéfní do lože z DK fr. 4/8 v tl. 4cm</t>
  </si>
  <si>
    <t>917223</t>
  </si>
  <si>
    <t>SILNIČNÍ A CHODNÍKOVÉ OBRUBY Z BETONOVÝCH OBRUBNÍKŮ ŠÍŘ 100MM</t>
  </si>
  <si>
    <t>obruba 10/25/100 do bet. lože z C12/15 s boční opěrou</t>
  </si>
  <si>
    <t>SO 201.2</t>
  </si>
  <si>
    <t>Opěrná zeď vpravo v km 0,01880 -0,06880</t>
  </si>
  <si>
    <t>POPLATKY ZA SKLÁDKU TYP S-OO (OSTATNÍ ODPAD)</t>
  </si>
  <si>
    <t>zemina - 1,8 t/m3</t>
  </si>
  <si>
    <t>výkop 1348,311*1,8=2 426,960 [A] 
ornice 74,132*1,8=133,438 [B] 
Celkem: A+B=2 560,398 [C]</t>
  </si>
  <si>
    <t>slabě vyztužený beton 36,096*2,3=83,021 [A]</t>
  </si>
  <si>
    <t>02730</t>
  </si>
  <si>
    <t>POMOC PRÁCE ZRÍZ NEBO ZAJIŠT OCHRANU INŽENÝRSKÝCH SÍTÍ</t>
  </si>
  <si>
    <t>zajištění stability sloupu NN v km 0,043 a kabelů NN při jejich odkrytí</t>
  </si>
  <si>
    <t>zahrnuje veškeré náklady spojené s objednatelem požadovanými zarízeními</t>
  </si>
  <si>
    <t>121106</t>
  </si>
  <si>
    <t>SEJMUTÍ ORNICE NEBO LESNÍ PŮDY S ODVOZEM DO 12KM</t>
  </si>
  <si>
    <t>mezi stáv zdí a mostem 25,7*12,5*0,15=48,188 [A] 
nad stáv zdí 18,8*9,2*0,15=25,944 [B] 
Celkem: A+B=74,132 [C]</t>
  </si>
  <si>
    <t>položka zahrnuje sejmutí ornice bez ohledu na tloušťku vrstvy a její vodorovnou dopravu  
nezahrnuje uložení na trvalou skládku</t>
  </si>
  <si>
    <t>122836</t>
  </si>
  <si>
    <t>ODKOPÁVKY A PROKOPÁVKY OBECNÉ TŘ. II, ODVOZ DO 12KM</t>
  </si>
  <si>
    <t>1) výkop za rubem zdi, včetně zazubení svahu silnice,   
2) kolem vedení NN na líci zdi nutno provádět výkopy ručně, aby nedošlo k poškození kabeláže!!!!!</t>
  </si>
  <si>
    <t>za rubem zdi (33,45*13,90+29,87*10,0+23,98*10,0+20,97*10,6)*1,1=1 348,311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</si>
  <si>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</si>
  <si>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 NAKUPOVANÝCH MATERIÁLU</t>
  </si>
  <si>
    <t>pro zásyp rubu a líce materiál vhodný do násypu dle čl. 5.1 a 5.4 pro použití do násypů dle ČSN 73 6133 a ČSN 73 6244</t>
  </si>
  <si>
    <t>celkový zásyp rubu (25,85*13,90+23,69*10,0+22,05*10,0+20,74*10,6)*1,1=1 140,215 [B]</t>
  </si>
  <si>
    <t>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</si>
  <si>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pro vyměnu podloží ŠD 0/32</t>
  </si>
  <si>
    <t>výměna podloží pod zdí 3,9*0,6*44,5*1,1=114,543 [A]</t>
  </si>
  <si>
    <t>17511</t>
  </si>
  <si>
    <t>OBSYP POTRUBÍ A OBJEKTU SE ZHUTNENÍM</t>
  </si>
  <si>
    <t>obsyp kabelů na líci zdi pískem v případě jejich obnažení</t>
  </si>
  <si>
    <t>0,4*0,5*20=4,000 [A]</t>
  </si>
  <si>
    <t>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  
- zemina vytlacená potrubím o DN do 180mm se od kubatury obsypu neodecítá</t>
  </si>
  <si>
    <t>22594</t>
  </si>
  <si>
    <t>ZÁPOROVÉ PAŽENÍ Z KOVU TRVALÉ</t>
  </si>
  <si>
    <t>- záporového pažení s výdřevou, jedná se o zajištění sloupu NN v km 0,043 vč odstranění,  
- vč. dodání veškerého materiálu, zřízení, příp. kotvení, VTD, vše dle PD, TKP. Délka pažení min. 3 m, hloubka výkopu max 1,5 m.</t>
  </si>
  <si>
    <t>3*4*0,0307=0,368 [A]</t>
  </si>
  <si>
    <t>položka zahrnuje dodávku ocelových zápor, jejich osazení do pripravených vrtu vcetne zabetonování koncu a obsypu, prípadne jejich zaberanení. Ocelová prevázka se zapocítá do výsledné hmotnosti.</t>
  </si>
  <si>
    <t>22595A</t>
  </si>
  <si>
    <t>VÝDŘEVA ZÁPOROVÉHO PAŽENÍ TRVALÁ (PLOCHA)</t>
  </si>
  <si>
    <t>3*1,5=4,500 [A]</t>
  </si>
  <si>
    <t>položka zahrnuje dodávku a osazení pažin bez ohledu na druh</t>
  </si>
  <si>
    <t>26115</t>
  </si>
  <si>
    <t>VRTY PRO KOTVENÍ, INJEKTÁŽ A MIKROPILOTY NA POVRCHU TŘ. I D DO 300MM</t>
  </si>
  <si>
    <t>vrt pro záporové pažení pr. 260 mm</t>
  </si>
  <si>
    <t>1,5*4=6,000 [A]</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</si>
  <si>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</si>
  <si>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</si>
  <si>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</si>
  <si>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injektáž/výplň vrtu cementovou zálivkou</t>
  </si>
  <si>
    <t>1,5*4*3,14*0,13*0,13=0,318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</si>
  <si>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</si>
  <si>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Svislé konstrukce</t>
  </si>
  <si>
    <t>3272A7</t>
  </si>
  <si>
    <t>ZDI OPER, ZÁRUB, NÁBREŽ Z GABIONU RUCNE ROVNANÝCH, DRÁT O4,0MM, POVRCHOVÁ ÚPRAVA Zn + Al</t>
  </si>
  <si>
    <t>1,0*3,0*(6,0+8,0+5,0)=57,000 [A] 
0,8*3,0*(5,0+10,0+6,0+4,5)=61,200 [B] 
1,0*2,0*44,5=89,000 [C] 
1,0*1,5*44,5=66,750 [D] 
0,6*0,5*(6,0+10,0+10,0+6,0)=9,600 [E] 
0,8*0,5*6,0=2,400 [F] 
0,5*0,5*8,0=2,000 [G] 
Celkem: A+B+C+D+E+F+G=287,950 [H]</t>
  </si>
  <si>
    <t>- položka zahrnuje dodávku a osazení drátených košu s výplní lomovým kamenem.  
- gabionové matrace se vykazují v pol.c.2722**.</t>
  </si>
  <si>
    <t>ZPEVNENÍ KRAJNIC ZE ŠTERKODRTI TL. DO 100MM</t>
  </si>
  <si>
    <t>kačírek ŠD fr 32 podél zdi tl. 100mm</t>
  </si>
  <si>
    <t>44,6*1,0=44,600 [A]</t>
  </si>
  <si>
    <t>- dodání kameniva predepsané kvality a zrnitosti  
- rozprostrení a zhutnení vrstvy v predepsané tlouštce  
- zrízení vrstvy bez rozlišení šírky, pokládání vrstvy po etapách</t>
  </si>
  <si>
    <t>Přidružená stavební výroba</t>
  </si>
  <si>
    <t>702311</t>
  </si>
  <si>
    <t>ZAKRYTÍ KABELU VÝSTRAŽNOU FÓLIÍ ŠÍRKY DO 20 CM</t>
  </si>
  <si>
    <t>označení kabelů na líci v případě jejich odrytí</t>
  </si>
  <si>
    <t>20=20,000 [A]</t>
  </si>
  <si>
    <t>1. Položka obsahuje:  
 – kompletní montáž, návrh, rozmerení, upevnení, zacištení, svárení, vrtání, rezání, spojování a pod.   
 – veškerý spojovací a montážní materiál vc. upevnovacího materiálu  
 – sestavení a upevnení konstrukce na stanovišti  
 – pomocné mechanismy a povrchovou úpravu  
2. Položka neobsahuje:  
 X  
3. Zpusob merení:  
Udává se pocet sad, které se skládají z predepsaných dílu, jež tvorí požadovaný celek, za každý zapocatý mesíc pronájmu.</t>
  </si>
  <si>
    <t>711509</t>
  </si>
  <si>
    <t>OCHRANA IZOLACE NA POVRCHU TEXTILIÍ</t>
  </si>
  <si>
    <t>geotextilie min. 600g/m2</t>
  </si>
  <si>
    <t>pod výměnou podloží (0,6*2+3,9)*44,5*1,2=272,340 [A] 
za rubem zdi 5,9*44,5*1,2=315,060 [B] 
Mezisoučet 587.400000=587,400 [C]</t>
  </si>
  <si>
    <t>položka zahrnuje:  
- dodání  předepsaného ochranného materiálu  
- zřízení ochrany izolace</t>
  </si>
  <si>
    <t>9111A1</t>
  </si>
  <si>
    <t>ZÁBRADLÍ SILNICNÍ S VODOR MADLY - DODÁVKA A MONTÁŽ</t>
  </si>
  <si>
    <t>trubkové dvoumadlové zábradí, včetně úpravy stávajícího zábradlí na stáv gab zdi, včetně betonových patek a chrániček pro patky (PVC DN 200), PKO dle TKP 19 část B pro stupeň korozní agresivity C4 a životnost nad 30 let</t>
  </si>
  <si>
    <t>44,5+4,0=48,500 [A]</t>
  </si>
  <si>
    <t>položka zahrnuje:  
- dodání zábradlí vcetne predepsané povrchové úpravy  
- osazení sloupku zaberanením nebo osazením do betonových bloku (vcetne betonových bloku a nutných zemních prací)  
- prípadné bednení ( trubku) betonové patky v gabionové zdi</t>
  </si>
  <si>
    <t>966156</t>
  </si>
  <si>
    <t>BOURÁNÍ KONSTRUKCÍ Z PROST BETONU S ODVOZEM DO 12KM</t>
  </si>
  <si>
    <t>slabé vyztužení kari sítí či betonářskou výztuží</t>
  </si>
  <si>
    <t>stávající zeď 0,8*2,4*18,8=36,096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</si>
  <si>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</si>
  <si>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202a</t>
  </si>
  <si>
    <t>Stavební úprava mostu ev. č. 37917-1 - část demolice</t>
  </si>
  <si>
    <t>živice 15,428*2,4=37,027 [A]</t>
  </si>
  <si>
    <t>výkopy 2844,797*1,8=5 120,635 [A]</t>
  </si>
  <si>
    <t>železobeton 2,5 t/m3</t>
  </si>
  <si>
    <t>76,031*2,5=190,078 [A]</t>
  </si>
  <si>
    <t>prostý beton - 2,4 t/m3</t>
  </si>
  <si>
    <t>prostý beton 559,013*2,4=1 341,631 [C]</t>
  </si>
  <si>
    <t>POPLATKY ZA SKLÁDKU TYP S-NO (NEBEZPECNÝ ODPAD)</t>
  </si>
  <si>
    <t>mostní izolace 2,2 t/m3</t>
  </si>
  <si>
    <t>121,538*0,005*2,2=1,337 [A]</t>
  </si>
  <si>
    <t>03620</t>
  </si>
  <si>
    <t>DOPRAVNÍ ZARÍZENÍ - JERÁBY STAVEBNÍ</t>
  </si>
  <si>
    <t>1x použití jeřábu pro snesení nosné konstrukce mostu, dle HMG  a plánu výluk</t>
  </si>
  <si>
    <t>1=1,000 [A]</t>
  </si>
  <si>
    <t>zahrnuje objednatelem povolené náklady na dopravní zarízení zhotovitele</t>
  </si>
  <si>
    <t>živičné vrstvy na mostě,</t>
  </si>
  <si>
    <t>vozovka na mostě 6,60*0,15*13,4=13,266 [A] 
živičný povrch chodníku 0,1*1,32*16,38=2,162 [B] 
Celkem: A+B=15,428 [C]</t>
  </si>
  <si>
    <t>11337</t>
  </si>
  <si>
    <t>ODSTRANĚNÍ PODKLADU ZPEVNĚNÝCH PLOCH Z DLAŽEBNÍCH KOSTEK</t>
  </si>
  <si>
    <t>dle diagn. průzkumu žulová dlažba, včetně podkladu z písku v tl. 55 mm (pod vozovkou)  
odvoz a likvidace v režii zhotovitele</t>
  </si>
  <si>
    <t>dlažba 6,6*0,11*13,40=9,728 [A]</t>
  </si>
  <si>
    <t>11352</t>
  </si>
  <si>
    <t>ODSTRANENÍ CHODNÍKOVÝCH A SILNICNÍCH OBRUBNÍKU BETONOVÝCH</t>
  </si>
  <si>
    <t>odvoz a likvidace v režii zhotovitele</t>
  </si>
  <si>
    <t>16,38=16,380 [A]</t>
  </si>
  <si>
    <t>Položka zahrnuje veškerou manipulaci s vybouranou sutí a s vybouranými hmotami vc. uložení</t>
  </si>
  <si>
    <t>11353</t>
  </si>
  <si>
    <t>ODSTRANENÍ CHODNÍKOVÝCH KAMENNÝCH OBRUBNÍKU</t>
  </si>
  <si>
    <t>výkop za rubem opěr, výkop sjezdu za op1</t>
  </si>
  <si>
    <t>výkop za rubem op1 38,64*9,0+11,68*5,3*7,7+9,98*6,05*9,45=1 395,002 [A] 
výkop za rubem op 2 62,73*9,0+8,6*6,16*10,29+9,8*5,85*1,4=1 189,955 [B] 
výkop rubu základu pro zjištění polohy dřevěných pilot 1,72*11,0*2=37,840 [C] 
sjezd za op1 222=222,000 [D] 
Celkem: A+B+C+D=2 844,797 [E]</t>
  </si>
  <si>
    <t>záporového pažení s výdřevou a kotvami ve více úrovních, jedná se o zajištění stavební jámy za opěrami, jedná se o trvalé pažení, vč odstranění horní části výšky cca 1,5 m,  
- vč. dodání veškerého materiálu, zřízení, příp. kotvení, VTD, vše dle PD, TKP.  
Maximální výška stavební jámy za op 1 je 7,2 m, za opěrou 2 je 6,5 m. Délka pažící stěny za opěrou 1 je 50 m, za opěrou 2 je délka stěny 30 m.</t>
  </si>
  <si>
    <t>(2*7,2*51*0,0307)+(2*6,5*31*0,0307)=34,918 [A]</t>
  </si>
  <si>
    <t>7,2*50+6,5*30=555,000 [A]</t>
  </si>
  <si>
    <t>261116</t>
  </si>
  <si>
    <t>VRTY PRO KOTV, INJEKT, MIKROPIL NA POVRCHU TŘ I D DO 80MM</t>
  </si>
  <si>
    <t>16*5=80,000 [A]</t>
  </si>
  <si>
    <t>(7,2*51)+(6,5*31)=568,700 [A]</t>
  </si>
  <si>
    <t>80*3,14*0,04*0,04=0,402 [A] 
(7,2*51*3,14*0,13*0,13)+(6,5*31*3,14*0,13*0,13)=30,179 [B] 
Celkem: A+B=30,581 [C]</t>
  </si>
  <si>
    <t>9111A3</t>
  </si>
  <si>
    <t>ZÁBRADLÍ SILNICNÍ S VODOR MADLY - DEMONTÁŽ S PRESUNEM</t>
  </si>
  <si>
    <t>16,38*2=32,760 [A]</t>
  </si>
  <si>
    <t>položka zahrnuje:  
- demontáž a odstranení zarízení  
- jeho odvoz na predepsané místo</t>
  </si>
  <si>
    <t>91914</t>
  </si>
  <si>
    <t>REZÁNÍ ŽELEZOBETONOVÝCH KONSTRUKCÍ</t>
  </si>
  <si>
    <t>technologie řezání bude upřesněna zhotovitelem</t>
  </si>
  <si>
    <t>podélné rozřezání NK (0,16*12,84+0,45*1,0*2+0,94*0,3*3)*2=7,601 [A] 
podřezání úložných prahů 1,4*9,7*2=27,160 [B] 
Celkové množství 34.761000=34,761 [C]</t>
  </si>
  <si>
    <t>položka zahrnuje rezání železobetonových konstrukcí bez ohledu na tlouštku, vcetne spotreby vody</t>
  </si>
  <si>
    <t>94490</t>
  </si>
  <si>
    <t>OCHRANNÁ KONSTRUKCE</t>
  </si>
  <si>
    <t>1) jedná se o 3 samostatné dřevěné konstrukce: A) ochranu koleje č.1 a 2 po dobu demolice NK, B) ochrana koleje č.1 c) ochrana koleje č.2 po dobu demolice opěr   
1) provizorní zakrytí kolejiště při demolici, osazení NK, výstavbě opěr, výměra platí pro celou plochu  
2) během výstavby nutno upravovat dle jednotlivých etap výstavby!!!!   
Včetně přesunů, manipulace, uložení částí na meziskládku a zpětné uložení na kolejiště</t>
  </si>
  <si>
    <t>9,5*11,0=104,500 [A]</t>
  </si>
  <si>
    <t>Položka zahrnuje dovoz, montáž, údržbu, opotrebení (nájemné), demontáž, konzervaci, odvoz.</t>
  </si>
  <si>
    <t>vyrovnávací a ochranné vrstvy na NK 9,08*0,105*13,40=12,776 [A] 
opěra 1 vč části základu 18,11*8,83=159,911 [B] 
křídla vč části základu  1,35*3,67*(9,1*3+8,35)+1,2*1,3*(9,1*3+8,35)=232,242 [C] 
opěra 2 vč části základu 17,45*8,83=154,084 [D] 
Celkem: A+B+C+D=559,013 [E]</t>
  </si>
  <si>
    <t>966166</t>
  </si>
  <si>
    <t>BOURÁNÍ KONSTRUKCÍ ZE ŽELEZOBETONU S ODVOZEM DO 12KM</t>
  </si>
  <si>
    <t>římsy 1,32*0,26*16,38+0,71*0,26*16,38=8,645 [A] 
NK - podélný nosník 1,04*0,4*11,95*5=24,856 [B] 
NK - vnitřní příčník 0,94*0,3*1,35*4*3=4,568 [C] 
NK - krajní příčník 0,45*1,0*8,98*2=8,082 [D] 
NK - deska 9,07*0,2*12,85=23,310 [E] 
úložný práh 0,9*0,5*7,3*2=6,570 [F] 
Celkem: A+B+C+D+E+F=76,031 [G]</t>
  </si>
  <si>
    <t>96618</t>
  </si>
  <si>
    <t>BOURÁNÍ KONSTRUKCÍ KOVOVÝCH</t>
  </si>
  <si>
    <t>odstranění stávající ocelových profilů v základech, včetně odžezání,  
odvoz a lividace v režii zhotovitele</t>
  </si>
  <si>
    <t>0,08*1,0*10*2=1,600 [A]</t>
  </si>
  <si>
    <t>položka zahrnuje:  
- rozebrání konstrukce bez ohledu na použitou technologii  
- veškeré pomocné konstrukce (lešení a pod.)  
- veškerou manipulaci s vybouranou sutí a hmotami vcetne uložení   
- veškeré další práce plynoucí z technologického predpisu a z platných predpisu</t>
  </si>
  <si>
    <t>96718</t>
  </si>
  <si>
    <t>VYBOURÁNÍ ČÁSTÍ KONSTRUKCÍ KOVOVÝCH</t>
  </si>
  <si>
    <t>protidotyková zábrana na zábradlích,   
odvoz a likvidace v režii zhotovitele</t>
  </si>
  <si>
    <t>0,04*10,0*2=0,800 [A]</t>
  </si>
  <si>
    <t>položka zahrnuje:  
- veškerou manipulaci s vybouranou sutí a hmotami včetně uložení na skládku,  
- veškeré další práce plynoucí z technologického předpisu a z platných předpisů,</t>
  </si>
  <si>
    <t>96786</t>
  </si>
  <si>
    <t>VYBOURÁNÍ MOST LOŽISEK</t>
  </si>
  <si>
    <t>4*2=8,000 [A]</t>
  </si>
  <si>
    <t>- položka zahrnuje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položka zahrnuje veškeré další práce plynoucí z technologického predpisu a z platných predpisu</t>
  </si>
  <si>
    <t>97817</t>
  </si>
  <si>
    <t>ODSTRANENÍ MOSTNÍ IZOLACE</t>
  </si>
  <si>
    <t>včetně odvozu na skládku</t>
  </si>
  <si>
    <t>13,4*9,07=121,538 [A]</t>
  </si>
  <si>
    <t>Položka zahrnuje:  
- položka zahrnuje veškeré práce plynoucí z technologického predpisu a z platných predpisu  
- veškerou manipulaci s vybouranou sutí a hmotami vcetne uložení na skládku.  
Položka nezahrnuje:  
- poplatek za skládku, který se vykazuje v položce 0141** (s výjimkou malého množství bouraného materiálu, kde je možné poplatek zahrnout do jednotkové ceny bourání – tento fakt musí být uveden v doplnujícím textu k položce)</t>
  </si>
  <si>
    <t>SO 202b</t>
  </si>
  <si>
    <t>Stavební úprava mostu ev. č. 37917-1 - výstavba</t>
  </si>
  <si>
    <t>zemina z mikropilot 176*10*3,14*0,125*0,125*1,8=155,430 [A]</t>
  </si>
  <si>
    <t>základy provizorní lávky 35*2,5=87,500 [A] 
nadbetonování gabionové zdi z sjezdu op 1 0,5*0,5*10,0*2,5=6,250 [B] 
Celkem: A+B=93,750 [C]</t>
  </si>
  <si>
    <t>02742</t>
  </si>
  <si>
    <t>PROVIZORNÍ LÁVKY</t>
  </si>
  <si>
    <t>lávka dle TP 254, vč statického výpočtu dle navrženého systému lávky, včetně oboustranné protidotykové zábrany délky 10m, zábradlí na vstupu a výstupu v délce 13 m, vč. oboustranného mostního zábradlí s výplní výšky 1,3m, vč konstrukce pro uložení provizorní přeložky plynu vč odstranění vč okopního plechu výšky 100 mm pod celé lávce</t>
  </si>
  <si>
    <t>2,5*36,2=90,500 [A]</t>
  </si>
  <si>
    <t>pro osazení provizorní lávky 1=1,000 [A] 
pro snesení provizorní lávky 1=1,000 [B] 
pro osazení nosné konstrukce 1=1,000 [C] 
Celkové množství 3.000000=3,000 [D]</t>
  </si>
  <si>
    <t>17411</t>
  </si>
  <si>
    <t>ZÁSYP JAM A RÝH ZEMINOU SE ZHUTNĚNÍM</t>
  </si>
  <si>
    <t>Zásypy z vhodné propustné nenamrzavé zeminy posouzené s ohledem na vhodnost pro použití do nýsypů dle ČSN 73 6133 a ČSN 736244</t>
  </si>
  <si>
    <t>pod těsnící vrstvou op 1 7,01*10,9=76,409 [A] 
pod těsnící vrstvou op 2 12,78*10,9=139,302 [B] 
za křídly op 1 4,0*11,68*7,67+9,58*4,99*9,2=798,141 [C] 
za křídly op 2 8,18*5,02*10,54+8,88*4,70*3,05=560,105 [D] 
zásyp provizorního sjezdu u OP1 222=222,000 [E] 
výkop rubu základu pro zjištění polohy dřevěných pilot 4,54*11,0*2=99,880 [F] 
Celkem: A+B+C+D+E+F=1 895,837 [G]</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</si>
  <si>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</si>
  <si>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21331</t>
  </si>
  <si>
    <t>DRENÁŽNÍ VRSTVY Z BETONU MEZEROVITÉHO (DRENÁŽNÍHO)</t>
  </si>
  <si>
    <t>Kolem rubové drenáže</t>
  </si>
  <si>
    <t>0,3*0,25*(30,2+26,56)=4,257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</si>
  <si>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</si>
  <si>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</si>
  <si>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</si>
  <si>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v úžlabí 15,51*0,04*0,15*2=0,186 [A] 
kolem odvodňovačů 0,6*0,6*0,04*4=0,058 [B] 
kolem trubiček 0,5*0,5*0,04*4=0,040 [C] 
Celkové množství 0.284000=0,284 [D]</t>
  </si>
  <si>
    <t>227851</t>
  </si>
  <si>
    <t>MIKROPILOTY KOMPLET D DO 300MM NA POVRCHU</t>
  </si>
  <si>
    <t>zřízení mikropilot vč. ocelového nátrubku P25x250x250 mm, trubka 108/16, S355,  
délka kořene 8,0 m, délka mikropiloty 10,0 m, délka trubky 10,5 m (vetknutí do základu 0,5m)</t>
  </si>
  <si>
    <t>most a křídla 10,0*168=1 680,000 [A] 
provizorní lávka 10,0*8=80,000 [B] 
Celkové množství 1760.000000=1 760,000 [C]</t>
  </si>
  <si>
    <t>Položka mikropiloty obsahuje kompletní práce, které jsou nutné pro predepsanou funkci mikropilot, t.j. dodání trubek a injekcních hmot, osazení a zainjektování trubek, vcetne pomocných konstrukcí (lešení, montážní plošiny a pod.). Neobsahuje vrty (uvedou se v položce 261 nebo 266).</t>
  </si>
  <si>
    <t>VRTY PRO KOTVENÍ, INJEKTÁŽ A MIKROPILOTY NA POVRCHU TR. I D DO 300MM</t>
  </si>
  <si>
    <t>vrt prům 250 mm</t>
  </si>
  <si>
    <t>10*168+10*8=1 760,000 [A]</t>
  </si>
  <si>
    <t>položka zahrnuje:  
premístení, montáž a demontáž vrtných souprav  
svislou dopravu zeminy z vrtu  
vodorovnou dopravu zeminy bez uložení na skládku  
prípadne nutné pažení docasné (vcetne odpažení) i trvalé</t>
  </si>
  <si>
    <t>272324</t>
  </si>
  <si>
    <t>ZÁKLADY ZE ŽELEZOBETONU DO C25/30</t>
  </si>
  <si>
    <t>základ provizorní lávky 3,5*2,5*2+3,25*2,5*2=33,750 [A] 
nadbetonování gabionové zdi z sjezdu op 1 0,5*0,5*10,0=2,500 [B] 
Celkové množství 36.250000=36,250 [C]</t>
  </si>
  <si>
    <t>-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</si>
  <si>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272325</t>
  </si>
  <si>
    <t>ZÁKLADY ZE ŽELEZOBETONU DO C30/37</t>
  </si>
  <si>
    <t>vč provaření výztuže</t>
  </si>
  <si>
    <t>opěry 4,75*0,92*8,9*2=77,786 [A] 
křídla 4,00*0,89*5,0*4+2,3*0,94*(5,0*2+4,04+6,7)=116,040 [B] 
Celkové množství 193.826000=193,826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</si>
  <si>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</si>
  <si>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</si>
  <si>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</si>
  <si>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180kg/m3 betonu</t>
  </si>
  <si>
    <t>základ provizorní lávky 0,6=0,600 [B] 
opěry, křídla 193,826*0,18=34,889 [A] 
nadbetonování gabionové zdi z sjezdu op 1 0,3=0,300 [C] 
Celkové množství 35.789000=35,789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</si>
  <si>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</si>
  <si>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28999</t>
  </si>
  <si>
    <t>OPLÁŠTĚNÍ (ZPEVNĚNÍ) Z FÓLIE</t>
  </si>
  <si>
    <t>HDPE folie v přechodové oblasti  
zahrnuje všechny práce a dodávku materiálu vč.množství potřebného na přesahy ( není součástí MJ)</t>
  </si>
  <si>
    <t>5,0*(30,2+26,56)=283,800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</si>
  <si>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</si>
  <si>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317126</t>
  </si>
  <si>
    <t>RÍMSY Z DÍLCU ŽELEZOBETONOVÝCH DO C40/50</t>
  </si>
  <si>
    <t>včetně kotevních přípravků (předpoklad vahadlo L50/4 + kotva), C 35/45</t>
  </si>
  <si>
    <t>0,085*15,5*2=2,635 [A]</t>
  </si>
  <si>
    <t>-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</si>
  <si>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31717</t>
  </si>
  <si>
    <t>KOVOVÉ KONSTRUKCE PRO KOTVENÍ ŘÍMSY</t>
  </si>
  <si>
    <t>KG</t>
  </si>
  <si>
    <t>dodávka a osazení kotevního prvku vč.dodatečných vrtů, zálivky atd.  
6,0kg/ks  
jen na mostě, na křídlech betonářská výztuž</t>
  </si>
  <si>
    <t>6,0*(15+15)=180,000 [A]</t>
  </si>
  <si>
    <t>Položka zahrnuje dodávku (výrobu) kotevního prvku předepsaného tvaru a jeho osazení do předepsané polohy včetně nezbytných prací (vrty, zálivky apod.)</t>
  </si>
  <si>
    <t>317326</t>
  </si>
  <si>
    <t>ŘÍMSY ZE ŽELEZOBETONU DO C40/50</t>
  </si>
  <si>
    <t>beton C 35/45  
komplet vč.bednění, povrchové úpravy, zřízení podélných i příčných pracovních a dilatačních spar, striáže  
výplně, těsnění a tmelení spar a spojů, vč.řezání spar atd.</t>
  </si>
  <si>
    <t>levá římsa 0,55*15,5=8,525 [A] 
pravá římsa 0,19*15,5=2,945 [B] 
křídla 0,25*(4,59+8,7+10,82+4,48+10,62+12,72)=12,983 [C] 
Celkové množství 24.453000=24,453 [D]</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</si>
  <si>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</si>
  <si>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</si>
  <si>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</si>
  <si>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zahrnuje všechny práce a dodávku materiálu vč.svarů a opatření PKO  
0,18 t/m3</t>
  </si>
  <si>
    <t>24,453*0,18=4,402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</si>
  <si>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</si>
  <si>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</si>
  <si>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</si>
  <si>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kompletní provedení vč.bednění, zřízení pracovních a dilatačních spar, výplně, těsnění a tmelení spar a spojů, zřízení případných prostupů vč.nátěrů proti zemní vlhkosti, letopočtu vlysem do betonu atd.</t>
  </si>
  <si>
    <t>opěra 1 1,25*6,03*8,9=67,084 [A] 
opěra 2 1,25*6,06*8,9=67,418 [B] 
křídla op 1 48,51*0,6+0,4*3,85*2,28+48,45*0,6=61,687 [C] 
křídla op 2 46,46*0,6+44,03*0,6+0,4*2,89*4,59=59,600 [D] 
Mezisoučet 255.789000=255,789 [E]</t>
  </si>
  <si>
    <t>333365</t>
  </si>
  <si>
    <t>VÝZTUŽ MOSTNÍCH OPĚR A KŘÍDEL Z OCELI 10505, B500B</t>
  </si>
  <si>
    <t>komplet včetně svarů a PKO  
0,17t/m3  
vč provaření výztuže a měřících destiček</t>
  </si>
  <si>
    <t>255,789*0,17=43,484 [A]</t>
  </si>
  <si>
    <t>420325</t>
  </si>
  <si>
    <t>PRECHODOVÉ DESKY MOSTNÍCH OPER ZE ŽELEZOBETONU C30/37</t>
  </si>
  <si>
    <t>0,3*5,0*6,5*2=19,500 [A]</t>
  </si>
  <si>
    <t>-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</si>
  <si>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420365</t>
  </si>
  <si>
    <t>VÝZTUŽ PRECHODOVÝCH DESEK MOSTNÍCH OPER Z OCELI 10505, B500B</t>
  </si>
  <si>
    <t>0,18 t/m3</t>
  </si>
  <si>
    <t>19,5*0,18=3,510 [A]</t>
  </si>
  <si>
    <t>Položka zahrnuje veškerý materiál, výrobky a polotovary, vcetne mimostaveništní a vnitrostaveništní dopravy (rovnež presuny), vcetne naložení a složení, prípadne s uložením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</si>
  <si>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421325</t>
  </si>
  <si>
    <t>MOSTNÍ NOSNÉ DESKOVÉ KONSTRUKCE ZE ŽELEZOBETONU C30/37</t>
  </si>
  <si>
    <t>včetně ztraceného bednění!!! uvažovány sklolaminátové desky</t>
  </si>
  <si>
    <t>příčník 1,25*1,1*8,9*2=24,475 [B] 
deska 2,70*13,0=35,100 [A] 
ozub pod PD 0,3*0,46*6,50*2=1,794 [C] 
Celkové množství 61.369000=61,369 [D]</t>
  </si>
  <si>
    <t>421365</t>
  </si>
  <si>
    <t>VÝZTUŽ MOSTNÍ DESKOVÉ KONSTRUKCE Z OCELI 10505, B500B</t>
  </si>
  <si>
    <t>vč provaření výztuže a měřících destiček</t>
  </si>
  <si>
    <t>61,369*0,16=9,819 [A]</t>
  </si>
  <si>
    <t>Položka zahrnuje veškerý materiál, výrobky a polotovary, vcetne mimostaveništní a vnitrostaveništní dopravy (rovnež presuny), vcetne naložení a složení, prípadne s uložením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</si>
  <si>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42417A</t>
  </si>
  <si>
    <t>MOSTNÍ NOSNÍKY Z OCELI S 235</t>
  </si>
  <si>
    <t>pomocný materiál pro osazení NK, stabilizaci apod, vč PKO dle Technické zprávy</t>
  </si>
  <si>
    <t>pomocný materiál 0,02*1,85*10*6=2,220 [A] 
konstrukce pro uložení plynovodu 0,4=0,400 [B] 
spřahovací trny 0,42*0,001*72*6=0,181 [C] 
Celkové množství 2.801000=2,801 [D]</t>
  </si>
  <si>
    <t>- dílenská dokumentace, vcetne technologického predpisu spojování,  
- dodání  materiálu  v požadované kvalite a výroba konstrukce (vcetne  pomucek,  prípravku a prostredku pro výrobu) bez ohledu na nárocnost a její hmotnost,  
- dodání spojovacího materiálu,  
- zrízení  montážních  a  dilatacních  spoju,  spar, vcetne potrebných úprav, vložek, opracování, ocištení a ošetrení,  
- podper. konstr. a lešení všech druhu pro montáž konstrukcí i doplnkových, vcetne požadovaných otvoru, ochranných a bezpecnostních opatrení a základu pro tyto konstrukce a lešení,  
- montáž konstrukce na staveništi, vcetne montážních prostredku a pomucek a zednických výpomocí,                                
- výpln, tesnení a tmelení spar a spoju,  
- všechny druhy ocelového kotvení,  
- dílenskou prejímku a montážní prohlídku, vcetne požadovaných dokladu,  
- zrízení kotevních otvoru nebo jam, nejsou-li cástí jiné konstrukce,  
- osazení kotvení nebo prímo cástí konstrukce do podpurné konstrukce nebo do zeminy,  
- výpln kotevních otvoru  (príp.  podlití  patních  desek) maltou,  betonem  nebo  jinou speciální hmotou, vyplnení jam zeminou,  
- veškeré druhy protikorozní ochrany a nátery konstrukcí,  
- zvláštní spojovací prostredky, rozebíratelnost konstrukce,  
- ochranná opatrení pred úcinky bludných proudu  
- ochranu pred prepetím.</t>
  </si>
  <si>
    <t>42417B</t>
  </si>
  <si>
    <t>MOSTNÍ NOSNÍKY Z OCELI S 355</t>
  </si>
  <si>
    <t>Protikorozní ochrana ocelových profilů nosné konstrukce bude provedena dle TKP 19 část B pro stupeň korozní agresivity C4+K1 a životnost nad 100 let</t>
  </si>
  <si>
    <t>0,034*7,85*14,70*6=23,541 [A]</t>
  </si>
  <si>
    <t>42838</t>
  </si>
  <si>
    <t>KLOUB ZE ŽELEZOBETONU VCET VÝZTUŽE</t>
  </si>
  <si>
    <t>6,5*2=13,000 [A]</t>
  </si>
  <si>
    <t>Položka kloub ze železobetonu zahrnuje pouze zhotovení kloubu (zrízení a odstranení vložky pro pérové a vrubové klouby a pod.), beton a výztuž musí být zahrnuta v príslušných konstrukcních cástech. Beton a výztuž samostatného kloubu (napr. kyvné sloupecky) se zarazují jako vodorovná konstrukce.</t>
  </si>
  <si>
    <t>podkladní beton pod základy 0,15*(6,3*9,2*2+4,1*5,0*4+2,5*(5,0*2+6,7+4,1))=37,488 [A] 
pod drenáží 0,25*1,1*(30,2+26,56)=15,609 [B] 
pod přechodovou deskou 0,15*5,0*8,6*2=12,900 [C] 
Celkové množství 65.997000=65,997 [D]</t>
  </si>
  <si>
    <t>451314</t>
  </si>
  <si>
    <t>PODKLADNÍ A VÝPLŇOVÉ VRSTVY Z PROSTÉHO BETONU C25/30</t>
  </si>
  <si>
    <t>podkl.beton pod dlažbu z lom. kamene (za křídly)</t>
  </si>
  <si>
    <t>0,15*(5,5*4,0)*1,5=4,950 [A]</t>
  </si>
  <si>
    <t>45152</t>
  </si>
  <si>
    <t>PODKLADNÍ A VÝPLŇOVÉ VRSTVY Z KAMENIVA DRCENÉHO</t>
  </si>
  <si>
    <t>přechodová oblast zásyp - ŠDa 0/32, s přesahem 1,0m za okraj základu</t>
  </si>
  <si>
    <t>rub opěry 1 5,05*5,35*(8,9+1,0*2)=294,491 [A] 
rub opěry 2 8,15*5,05*(8,9*1,0*2)=732,604 [B] 
Celkové množství 1027.095000=1 027,095 [C]</t>
  </si>
  <si>
    <t>štěrkopískový obsyp HDPE folie tl.150+150 mm</t>
  </si>
  <si>
    <t>obsyp HDPE 4,85*0,3*(30,2+26,56)=82,586 [A] 
obsyp chrániček pod levým křídlem opěry 2 3,0*1,0*1,0=3,000 [B] 
Celkové množství 3.000000=3,000 [C]</t>
  </si>
  <si>
    <t>46321</t>
  </si>
  <si>
    <t>ROVNANINA Z LOMOVÉHO KAMENE</t>
  </si>
  <si>
    <t>svahy za křídly, frakce 125/250</t>
  </si>
  <si>
    <t>0,3*(118+89,7+110,8+124,1)=132,780 [A]</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</si>
  <si>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</si>
  <si>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</si>
  <si>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</si>
  <si>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za křídly, tl.200 mm, vč nákupu materiálu  
kompletní provedení, vč.položení do bet.lože, spárování, těsnění, tmelení a vyplnění spar proti CHRL</t>
  </si>
  <si>
    <t>0,2*(5,5*4,0)*1,5=6,600 [A]</t>
  </si>
  <si>
    <t>položka zahrnuje:  
- nutné zemní práce (svahování, úpravu pláně a pod.)  
- zřízení spojovací vrstvy  
- zřízení lože dlažby z cementové malty předepsané kvality a předepsané tloušťky  
- položení dlažby z lomového kamene do předepsaného tvaru  
- spárování, těsnění, tmelení a vyplnění spar MC případně s vyklínováním  
- úprava povrchu pro odvedení srážkové vody  
- nezahrnuje podklad pod dlažbu, vykazuje se samostatně položkami SD 45</t>
  </si>
  <si>
    <t>kačírek ŠD fr 32 podél opěry a křídel tl 100mm</t>
  </si>
  <si>
    <t>(30,2+30,8)*1,0=61,000 [A]</t>
  </si>
  <si>
    <t>0,30 kg/m2 modifik.</t>
  </si>
  <si>
    <t>6,5*15,5*2=201,500 [A]</t>
  </si>
  <si>
    <t>Asfaltový beton pro obrusné vrstvy modifikovaný ACO 11+ tl. 40 mm</t>
  </si>
  <si>
    <t>6,5*15,5=100,750 [A]</t>
  </si>
  <si>
    <t>574F46</t>
  </si>
  <si>
    <t>ASFALTOVÝ BETON PRO PODKLADNÍ VRSTVY MODIFIK ACP 16+, 16S TL. 50MM</t>
  </si>
  <si>
    <t>ACL 16 +  tl.50 mm modifik.</t>
  </si>
  <si>
    <t>575C55</t>
  </si>
  <si>
    <t>LITÝ ASFALT MA IV (OCHRANA MOSTNÍ IZOLACE) 16 TL. 40MM</t>
  </si>
  <si>
    <t>MA 11 IV tl 40 mm</t>
  </si>
  <si>
    <t>711112</t>
  </si>
  <si>
    <t>IZOLACE BĚŽNÝCH KONSTRUKCÍ PROTI ZEMNÍ VLHKOSTI ASFALTOVÝMI PÁSY</t>
  </si>
  <si>
    <t>NAIP izolace rubu opěr a křídel s přetažením 0,5m na základ, vč přesahů (20%)</t>
  </si>
  <si>
    <t>opěra 1 (6,8+0,5)*8,9=64,970 [A] 
opěra 2 (6,85+0,5)*8,9=65,415 [B] 
rub křídel op 1 48,51+3,3*2,28+48,45+0,5*(9,6+11,7)=115,134 [C] 
rub křídel op 2 46,46+44,03+2,89*4,59+0,5*(8,3+9,35)=112,580 [D] 
Mezisoučet 358.099000=358,099 [E] 
přesahy 20% 358,099*1,2=429,719 [F]</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</si>
  <si>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</si>
  <si>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</si>
  <si>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</si>
  <si>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8,9*15,5*1,2=165,540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</si>
  <si>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</si>
  <si>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</si>
  <si>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</si>
  <si>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římsou</t>
  </si>
  <si>
    <t>(2,0+0,7)*15,5*1,2=50,220 [A]</t>
  </si>
  <si>
    <t>rub opěr, křídel a základů 600g/m2</t>
  </si>
  <si>
    <t>op1 (6,8+3,5+0,75)*8,9=98,345 [A] 
op2 (6,85+3,5+0,75)*8,9=98,790 [B] 
křídla op 1 48,51+3,3*2,28+48,45+(3,05+0,75)*(9,6+11,7)=185,424 [C] 
křídla op 2 46,46+44,03+2,89*4,59+(3,5+0,75)*(8,3+9,35)=178,768 [D] 
Mezisoučet 561.327000=561,327 [E] 
přesahy 20% 561,327*1,2=673,592 [F]</t>
  </si>
  <si>
    <t>74C924</t>
  </si>
  <si>
    <t>NEPRÍMÉ UKOLEJNENÍ KONSTRUKCE VŠECH TYPU (VCETNE VÝZTUŽNÝCH DVOJIC) - 2 VODICE</t>
  </si>
  <si>
    <t>ukolejnění v rozsahu dle příl 01-TZ</t>
  </si>
  <si>
    <t>1. Položka obsahuje:  
 – všechny náklady na montáž a materiál dodaného zarízení protikorozne ošetreného podle TKP se všemi pomocnými doplnujícími soucástmi a pracemi s použitím mechanizmu  
 – cena položky je vc. ostatních rozpoctových nákladu  
2. Položka neobsahuje:  
 X  
3. Zpusob merení:  
Udává se pocet kusu kompletní konstrukce nebo práce.</t>
  </si>
  <si>
    <t>74C962</t>
  </si>
  <si>
    <t>PROTIDOTYKOVÁ ZÁBRANA NA MOSTU</t>
  </si>
  <si>
    <t>protidotyková zábrana výšky 1,80 m, PKO dle TKP 19 část B pro stupeň korozní agresivity C4 a životnost nad 30 let  
10*2= 20m</t>
  </si>
  <si>
    <t>76292</t>
  </si>
  <si>
    <t>DREVENÉ ZÁBRADLÍ Z REZIVA</t>
  </si>
  <si>
    <t>provizorná zábradlí na gabionové zdi u sjezdu, včetně odstranění, likvidace materiálu</t>
  </si>
  <si>
    <t>1,1*15,0=16,500 [A]</t>
  </si>
  <si>
    <t>- položky tesarských konstrukcí zahrnují kompletní konstrukci, vcetne úprav reziva (i impregnaci, povrchové úpravy a pod.), spojovací a ochranné prostredky, upevnovací prvky, lemování, lištování, spárování, není-li zahrnut v jiných položkách, i náter konstrukcí, vcetne úpravy povrchu pred náterem.</t>
  </si>
  <si>
    <t>78382</t>
  </si>
  <si>
    <t>NÁTĚRY BETON KONSTR TYP S2 (OS-B)</t>
  </si>
  <si>
    <t>proti výfukovým plynům</t>
  </si>
  <si>
    <t>25,3*13,0=328,900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</si>
  <si>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</si>
  <si>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</si>
  <si>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</si>
  <si>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nátěr říms</t>
  </si>
  <si>
    <t>0,3*15,5*2=9,300 [A]</t>
  </si>
  <si>
    <t>PP hladké SN 10  DN 200, včetně napojení odvodňovačů a trubiček, vč úchytů, prostupu přes koncový příčník, vč zaslepení na konci</t>
  </si>
  <si>
    <t>25,0*2=50,000 [A]</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</si>
  <si>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</si>
  <si>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87533</t>
  </si>
  <si>
    <t>POTRUBÍ DREN Z TRUB PLAST DN DO 150MM</t>
  </si>
  <si>
    <t>rubová drenáž DN150  
včetně vyústění na líc</t>
  </si>
  <si>
    <t>30,2+26,56+1,5*4=62,760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</si>
  <si>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</si>
  <si>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87734</t>
  </si>
  <si>
    <t>CHRÁNICKY PULENÉ Z TRUB PLAST DN DO 200MM</t>
  </si>
  <si>
    <t>vložení kabelů SŽ a ČDT  do chráničky pod zalomeným křídlem</t>
  </si>
  <si>
    <t>3,0*5=15,000 [A]</t>
  </si>
  <si>
    <t>položky pro zhotovení potrubí platí bez ohledu na sklon  
zahrnuje:  
- výrobní dokumentaci (vcetne technologického predpisu)  
- dodání veškerého trubního a pomocného materiálu  (trouby vcetne podélného rozpulení,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vcetne prípadne predepsaného utesnení koncu chránicek  
- položky platí pro práce provádené v prostoru zapaženém i nezapaženém a i v kolektorech, chránickách</t>
  </si>
  <si>
    <t>trubkové dvoumadlové zábradí na křídlech, PKO dle TKP 19 část B pro stupeň korozní agresivity C4 a životnost nad 30 let</t>
  </si>
  <si>
    <t>4,2+11,2+12,95+9,52+4,95+10,68=53,500 [A]</t>
  </si>
  <si>
    <t>9112B1</t>
  </si>
  <si>
    <t>ZÁBRADLÍ MOSTNÍ SE SVISLOU VÝPLNÍ - DODÁVKA A MONTÁŽ</t>
  </si>
  <si>
    <t>zábradlí na levé římse, PKO dle TKP 19 část B pro stupeň korozní agresivity C4 a životnost nad 30 let</t>
  </si>
  <si>
    <t>15,5=15,500 [A]</t>
  </si>
  <si>
    <t>položka zahrnuje:  
dodání zábradlí včetně předepsané povrchové úpravy  
kotvení sloupků, t.j. kotevní desky, šrouby z nerez oceli, vrty a zálivku, pokud zadávací dokumentace nestanoví jinak  
případné nivelační hmoty pod kotevní desky</t>
  </si>
  <si>
    <t>9117C1</t>
  </si>
  <si>
    <t>SVOD OCEL ZÁBRADEL ÚROVEN ZADRŽ H2 - DODÁVKA A MONTÁŽ</t>
  </si>
  <si>
    <t>položka zahrnuje:  
- kompletní dodávku všech dílu ocelového svodidla s predepsanou povrchovou úpravou vcetne spojovacích a diltacních prvku  
- montáž a osazení svodidla, kotvení, t.j. kotevní desky, šrouby z nerez oceli, vrty a zálivku, pokud zadávací dokumentace nestanoví jinak, prípadné nivelacní hmoty pod kotevní desky  
- prechod na jiný typ svodidla nebo pres mostní záver  
- ochranu proti bludným proudum a vývody pro jejich merení  
nezahrnuje odrazky nebo retroreflexní fólie</t>
  </si>
  <si>
    <t>91345</t>
  </si>
  <si>
    <t>NIVELACNÍ ZNACKY KOVOVÉ</t>
  </si>
  <si>
    <t>položka zahrnuje:  
- dodání a osazení nivelacní znacky vcetne nutných zemních prací  
- vnitrostaveništní a mimostaveništní dopravu</t>
  </si>
  <si>
    <t>914A21</t>
  </si>
  <si>
    <t>EV ČÍSLO MOSTU OCEL S FÓLIÍ TŘ.1 DODÁVKA A MONTÁŽ</t>
  </si>
  <si>
    <t>vč připevnění na zábradlí</t>
  </si>
  <si>
    <t>2=2,000 [A]</t>
  </si>
  <si>
    <t>SILNICNÍ A CHODNÍKOVÉ OBRUBY Z BETONOVÝCH OBRUBNÍKU ŠÍR 100MM</t>
  </si>
  <si>
    <t>1,35*2=2,700 [A]</t>
  </si>
  <si>
    <t>Položka zahrnuje:  
dodání a pokládku betonových obrubníku o rozmerech predepsaných zadávací dokumentací  
betonové lože i bocní betonovou operku.</t>
  </si>
  <si>
    <t>919111</t>
  </si>
  <si>
    <t>ŘEZÁNÍ ASFALTOVÉHO KRYTU VOZOVEK TL DO 50MM</t>
  </si>
  <si>
    <t>nařezání spáry ve vozovce  
včetně spotřeby vody</t>
  </si>
  <si>
    <t>řezaná spára 6,5*2=13,000 [A] 
podél říms 15,5*2=31,000 [B] 
mezi obrudníkem a vozovkou 5,5+4,0=9,500 [C] 
Mezisoučet 53.500000=53,500 [D]</t>
  </si>
  <si>
    <t>93135</t>
  </si>
  <si>
    <t>TĚSNĚNÍ DILATAČ SPAR PRYŽ PÁSKOU NEBO KRUH PROFILEM</t>
  </si>
  <si>
    <t>z příl.č.03</t>
  </si>
  <si>
    <t>podél říms 21,0+21,5=42,500 [A]</t>
  </si>
  <si>
    <t>položka zahrnuje dodávku a osazení předepsaného materiálu, očištění ploch spáry před úpravou, očištění okolí spáry po úpravě</t>
  </si>
  <si>
    <t>936532</t>
  </si>
  <si>
    <t>MOSTNÍ ODVODŇOVACÍ SOUPRAVA 300/500</t>
  </si>
  <si>
    <t>4=4,000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</si>
  <si>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</si>
  <si>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</si>
  <si>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ODVODNOVACÍ TRUBKA (POVRCHU IZOLACE) Z NEREZ OCELI</t>
  </si>
  <si>
    <t>DN50</t>
  </si>
  <si>
    <t>položka zahrnuje:  
- výrobní dokumentaci (vcetne technologického predpisu)  
- dodání kompletní odvodnovací soupravy z predepsaného materiálu, vcetne všech montážních a prepravních úprav a zarízení  
- dodání spojovacího, kotevního a tesnícího materiálu  
- úprava a príprava úložného prostoru, vcetne kotevních prvku, jejich ocištení a ošetrení  
- zrízení kompletní odvodnovací soupravy, dle príslušného technologického predpisu, vcetne všech výškových a smerových úprav  
- zrízení odvodnovací soupravy po etapách, vcetne pracovních spar a spoju  
- prodloužení  odpadní trouby pod spodní líc nosné konstr. nebo zaústením odvodnovace do dalšího odvodnovacího zarízení  
- úprava odvod. soupravy na styku s ostatními konstrukcemi a zarízeními (u obrubníku, podél vozovek, napojení izolací a pod.)  
- ochrana odvodnovací soupravy do doby provedení definitivního stavu, veškeré provizorní úpravy a opatrení  
- konecné  úpravy odvodnovací soupravy jako povrchové povlaky, zálivky, které  nejsou soucástí jiných konstr., vycištení, tmelení, tesnení, výpln spar a pod.  
- úprava, ocištení a ošetrení prostoru kolem odvodnovací soupravy  
- opatrení odvodnovace znakem výrobce a typovým císlem  
- provedení odborné prohlídky, je-li požadována</t>
  </si>
  <si>
    <t>základy provizorní lávky 3,5*2,0*2,5*2=35,000 [A] 
nadbetonování gabionové zdi z sjezdu op 1 0,5*0,5*10,0=2,500 [B] 
Celkové množství 37.500000=37,500 [C]</t>
  </si>
  <si>
    <t>SO 424</t>
  </si>
  <si>
    <t>Přeložka drážního kabelu</t>
  </si>
  <si>
    <t>hmotnost suti 1,9 t/m3</t>
  </si>
  <si>
    <t>13,4*1,9=25,460 [A]</t>
  </si>
  <si>
    <t>02750</t>
  </si>
  <si>
    <t>POMOC PRÁCE ZŘÍZ NEBO ZAJIŠŤ LEŠENÍ</t>
  </si>
  <si>
    <t>Lešení pro demontáž a montáž kabelů VN k nosné konstrukci mostu a ocelových podpěr</t>
  </si>
  <si>
    <t>zahrnuje veškeré náklady spojené s objednatelem požadovanými zařízeními</t>
  </si>
  <si>
    <t>ruční odkopávky podél koleje v loži z ŠD, vč. naložení a odvozu na skládku</t>
  </si>
  <si>
    <t>451313</t>
  </si>
  <si>
    <t>PODKLADNÍ A VÝPLŇOVÉ VRSTVY Z PROSTÉHO BETONU C16/20</t>
  </si>
  <si>
    <t>vyplnění TK žlabu po odstranění provizorního kabelu VN betonovou směsí</t>
  </si>
  <si>
    <t>podsyp a obsyp TK žlabu štěrkodrtí fr. 16/32</t>
  </si>
  <si>
    <t>702212</t>
  </si>
  <si>
    <t>KABELOVÁ CHRÁNIČKA ZEMNÍ DN PŘES 100 DO 200 MM</t>
  </si>
  <si>
    <t>Chránička DN110 na přechodu kabelu ze zemní trasy do ocelové chráničky, dodávka a montáž</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</si>
  <si>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</si>
  <si>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702232</t>
  </si>
  <si>
    <t>KABELOVÁ CHRÁNIČKA ZEMNÍ DĚLENÁ DN PŘES 100 DO 200 MM</t>
  </si>
  <si>
    <t>chránička z betonových TK žlabů vč. zákrytové desky</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</si>
  <si>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</si>
  <si>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</si>
  <si>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</si>
  <si>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742413</t>
  </si>
  <si>
    <t>VEDENÍ DRÁŽNÍ IZOLOVANÉ VN, SAMONOSNÝ KABEL AXCES-RW S XLPE IZOLACÍ DO 3X70/25 MM2, DO 22KV, VČETNĚ PŘÍSLUŠENSTVÍ PRO UKOTVENÍ</t>
  </si>
  <si>
    <t>Kabel VN 6kV, 50 Hz, AXCES 6/10 (12)kV 3x70/16mm2, provizorní přeložka v zemní trase, včetně označení kabelovými štítky na začátku a konci trasy a v místech křížení dle podmínek správce, dodávka a montáž</t>
  </si>
  <si>
    <t>1. Položka obsahuje:  
 – manipulace a uložení kabelu (do země, chráničky, kanálu, na rošty, na TV a pod.)  
2. Položka neobsahuje:  
 – příchytky, spojky, koncovky, chráničky apod.  
3. Způsob měření:  
Měří se metr délkový.</t>
  </si>
  <si>
    <t>Kabel VN 6kV, 50 Hz, AXCES 6/10 (12)kV 3x70/16mm2 definitivní přeložka, dodávka a montáž</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</si>
  <si>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</si>
  <si>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</si>
  <si>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</si>
  <si>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742Z21</t>
  </si>
  <si>
    <t>DEMONTÁŽ VENKOVNÍHO VEDENÍ VN (3X)</t>
  </si>
  <si>
    <t>Svěšení stávajícího kabelu z nosné konstrukce mostu včetně 2ks podpěr</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</si>
  <si>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</si>
  <si>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</si>
  <si>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</si>
  <si>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Po přepojení do definitvní polohy kabel provizorní přeložky demontovat (vytáhnout), včetně odvozu a uložení dle podmínek správce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</si>
  <si>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</si>
  <si>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</si>
  <si>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</si>
  <si>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74C111</t>
  </si>
  <si>
    <t>KOTVÍCÍ KONZOLA VZDUŠENÉHO KABELU VN</t>
  </si>
  <si>
    <t>Kotvící konzola vzdušného kabelu VN k nové mostní konstrukci mostu, délka vyložení 1m</t>
  </si>
  <si>
    <t>1. Položka obsahuje:  
 – materiál a montáž vč. mechanizmů  
 – protikorozní ošetření podle TKP  
2. Položka neobsahuje:  
 X  
3. Způsob měření:  
Udává se počet kusů kompletní konstrukce nebo práce.</t>
  </si>
  <si>
    <t>74E521</t>
  </si>
  <si>
    <t>KOTEVNÍ SPIRÁLOVÁ ARMATURA ZOK PRO TĚŽKÝ KABEL</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</si>
  <si>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</si>
  <si>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86733</t>
  </si>
  <si>
    <t>CHRÁNIČKY Z TRUB OCEL PODÉL PŮLENÝCH DN DO 150MM</t>
  </si>
  <si>
    <t>Ocelová dělená chránička EŽ typ H89 délky cca 4m včetně kotvení k ocelové podpěře č. 248. Provedení chráničky dle stávajíícího uspořádání u podpěry č. 250</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</si>
  <si>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</si>
  <si>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SO 431</t>
  </si>
  <si>
    <t>Přeložka veřejného osvětlení</t>
  </si>
  <si>
    <t>17*1,9=32,300 [A]</t>
  </si>
  <si>
    <t>hloubení rýh vč. hloubení jam pro stožáry VO s naložením na dopravní prostředek  
odvoz na skládku</t>
  </si>
  <si>
    <t>zásyp štěrkopískem</t>
  </si>
  <si>
    <t>272314</t>
  </si>
  <si>
    <t>ZÁKLADY Z PROSTÉHO BETONU DO C25/30</t>
  </si>
  <si>
    <t>Nový základ sloupu VO pro zpětné osazení 800x800x800 z betonu C25/30,XC2,XF2 včetně pouzdra</t>
  </si>
  <si>
    <t>0,8*0,8*0,8*3=1,536 [A]</t>
  </si>
  <si>
    <t>pískové lože a obsyp ze štěrkopísku"</t>
  </si>
  <si>
    <t>51*0,35*2=35,700 [A]</t>
  </si>
  <si>
    <t>vrstva ŠD do chodníku v tl. 15cm</t>
  </si>
  <si>
    <t>587206</t>
  </si>
  <si>
    <t>PŘEDLÁŽDĚNÍ KRYTU Z BETONOVÝCH DLAŽDIC SE ZÁMKEM</t>
  </si>
  <si>
    <t>rozebrání chodníku z bet. dlažby, očištění a uložení stranou, zpětné zadláždění vč. lože</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</si>
  <si>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</si>
  <si>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702211</t>
  </si>
  <si>
    <t>KABELOVÁ CHRÁNIČKA ZEMNÍ DN DO 100 MM</t>
  </si>
  <si>
    <t>chránička DN 63 43=43,000 [A] 
chránička DN 50 47=47,000 [B] 
Celkem: A+B=90,000 [C]</t>
  </si>
  <si>
    <t>43+47=90,000 [A]</t>
  </si>
  <si>
    <t>741572</t>
  </si>
  <si>
    <t>SVÍTIDLO LED ANTIVANDAL (IP 65),  OD 11 DO 25 W</t>
  </si>
  <si>
    <t>Svítidla LED 18W, IP 65 pro osvětlení provizorní lávky včetně kotvení ke konstrukci lávky</t>
  </si>
  <si>
    <t>1. Položka obsahuje:  
 – kompletní svítidlo vč. zdroje a příslušenství  
2. Položka neobsahuje:  
 X  
3. Způsob měření:  
Udává se počet kusů kompletní konstrukce nebo práce.</t>
  </si>
  <si>
    <t>741911</t>
  </si>
  <si>
    <t>UZEMŇOVACÍ VODIČ V ZEMI FEZN DO 120 MM2</t>
  </si>
  <si>
    <t>zemní vodič FeZn 10mm VČ. ZEMNÍCH SPOJEK</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</si>
  <si>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</si>
  <si>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74271R</t>
  </si>
  <si>
    <t>KABELOVÁ SPOJKA</t>
  </si>
  <si>
    <t>Kabelová spojka pro zpětné připojení kabelové trasy a kabelové trasy pro osvětlení lávky</t>
  </si>
  <si>
    <t>742G11</t>
  </si>
  <si>
    <t>KABEL NN DVOU- A TŘÍŽÍLOVÝ CU S PLASTOVOU IZOLACÍ DO 2,5 MM2</t>
  </si>
  <si>
    <t>Nová kabelová trasa CYKY-J 3x2,5mm</t>
  </si>
  <si>
    <t>742H12</t>
  </si>
  <si>
    <t>KABEL NN ČTYŘ- A PĚTIŽÍLOVÝ CU S PLASTOVOU IZOLACÍ OD 4 DO 16 MM2</t>
  </si>
  <si>
    <t>Nová kabelová trasa CYKY-J 4x16mm</t>
  </si>
  <si>
    <t>742L12</t>
  </si>
  <si>
    <t>UKONČENÍ DVOU AŽ PĚTIŽÍLOVÉHO KABELU V ROZVADĚČI NEBO NA PŘÍSTROJI OD 4 DO 16 MM2</t>
  </si>
  <si>
    <t>Odpojení kabelové trasy na svorkovnici stožáru VO + zaizolování volného konce kabelu VO po rozpojení v místě přerušení</t>
  </si>
  <si>
    <t>742Z11</t>
  </si>
  <si>
    <t>DEMONTÁŽ SLOUPU/STOŽÁRU NN VČETNĚ VEŠKERÉ VÝSTROJE</t>
  </si>
  <si>
    <t>Demontáž sloupů VO, uskladnění k opětovnému použití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</si>
  <si>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</si>
  <si>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742Z22</t>
  </si>
  <si>
    <t>DEMONTÁŽ VENKOVNÍHO VEDENÍ NN (4X)</t>
  </si>
  <si>
    <t>Odstranění stávající kabelové trasy včetně odvozu a uložení na skládku</t>
  </si>
  <si>
    <t>743121R</t>
  </si>
  <si>
    <t>OSVĚTLOVACÍ STOŽÁR  PEVNÝ ŽÁROVĚ ZINKOVANÝ DÉLKY DO 6 M</t>
  </si>
  <si>
    <t>Zpětné osazení stožárů VO</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</si>
  <si>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</si>
  <si>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747211</t>
  </si>
  <si>
    <t>CELKOVÁ PROHLÍDKA, ZKOUŠENÍ, MĚŘENÍ A VYHOTOVENÍ VÝCHOZÍ REVIZNÍ ZPRÁVY, PRO OBJEM IN DO 100 TIS. KČ</t>
  </si>
  <si>
    <t>75IF1XR</t>
  </si>
  <si>
    <t>SPOJOVACÍ SVORKOVNICE</t>
  </si>
  <si>
    <t>Stožárová svorkovnice pro odbočení provizorního osvětlení lávky</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</si>
  <si>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</si>
  <si>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SO 500</t>
  </si>
  <si>
    <t>Přeložka plynovodu přes železniční trať</t>
  </si>
  <si>
    <t>(84,7+54)*1,9=263,530 [A]</t>
  </si>
  <si>
    <t>POMOC PRÁCE ZŘÍZ NEBO ZAJIŠŤ OCHRANU INŽENÝRSKÝCH SÍTÍ</t>
  </si>
  <si>
    <t>Osazení tonážních přejezdů délky 15m z obetonovaných ocelových chrániček 2xDN100 (108,0 x 4,00 mm) v místě křížení trasy obtoků s účelovou komunikací k nádraží Česká, přejezdy budou opatřeny nájezdovými klíny z betonu C25/30, kubatura betonu 0,6m3/m  
Odstranění tonážních přejezdů z obetonovaných trub 2x DN100 po relaizaci propojů včetně odvozu a uložení na skládku, kubatura betonu 0,6m3/m</t>
  </si>
  <si>
    <t>131736</t>
  </si>
  <si>
    <t>HLOUBENÍ JAM ZAPAŽ I NEPAŽ TŘ. I, ODVOZ DO 12KM</t>
  </si>
  <si>
    <t>Výkop pro propojovací šachty 2 x 6*2*1,8m + 1 x 3*2*1,8m včetně bednění,</t>
  </si>
  <si>
    <t>Výkopy pro potrubí</t>
  </si>
  <si>
    <t>hloubení rýh pro pokládku potrubí  47,1=47,100 [A] 
hloubení rýh pro odstranění potrubí  37,6=37,600 [B] 
Celkem: A+B=84,700 [C]</t>
  </si>
  <si>
    <t>84,7+54=138,700 [A]</t>
  </si>
  <si>
    <t>Zásyp štěrkodrtí fr. 0/63</t>
  </si>
  <si>
    <t>zásyp potrubí  4,7=4,700 [A] 
zásyp šachet  41=41,000 [B] 
zásyp rýh po odstraněném potrubí  31,02=31,020 [C] 
Celkem: A+B+C=76,720 [D]</t>
  </si>
  <si>
    <t>Lože tl. 100mm a obsyp 300mm nad temeno trouby drceným kamenivem fr. 4/8</t>
  </si>
  <si>
    <t>75H211</t>
  </si>
  <si>
    <t>UPEVNĚNÍ NA OBJEKTU, NÁSTĚNNÁ KONZOLA</t>
  </si>
  <si>
    <t>Chránička uložena do svařovaných ocelových příložek z jekl profilů 70x50 ve tvaru písmene U s opásáním nerezovou objímkou po 1m. Kotvení k nosné konstrukci mostu bude provedeno chemickými kotvami.</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</si>
  <si>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</si>
  <si>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85833</t>
  </si>
  <si>
    <t>NASUNUTÍ LITIN TRUB DN DO 150MM DO CHRÁNIČKY</t>
  </si>
  <si>
    <t>Vsunutí potrubí DN150 do chráničky DN250 umístěné  v římse mostu včetně vystřeďovacích objímek 2xF+1xG 25mm PO 2m a zajišťovací pásky, dodávka a montáž</t>
  </si>
  <si>
    <t>položka zahrnuje:  
pojízdná sedla (objímky)  
případně předepsané utěsnění konců chráničky  
nezahrnuje dodávku potrubí</t>
  </si>
  <si>
    <t>863331</t>
  </si>
  <si>
    <t>POTRUBÍ Z TRUB OCELOVÝCH DN DO 150MM S CEMENTACÍ</t>
  </si>
  <si>
    <t>Potrubí OCEL DN150 ( d 168.3mm, materiál L 245 NE/ME, t 4 mm) včetně 7ks kolen,přechodu 200/150, přírub, dodávka a montáž  
Vnější ochrana stěny potrubí - 3-vrstvá PE extrudovaná izolace s krycím vláknitocementovým pláštěm FZM-N.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</si>
  <si>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</si>
  <si>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86645</t>
  </si>
  <si>
    <t>CHRÁNIČKY Z TRUB OCELOVÝCH DN DO 300MM</t>
  </si>
  <si>
    <t>Ocelová chránička DN 250 (273x7mm). Chránička bude opatřena nátěrem 2x základní a 2x vrchní email, dodávka a montáž</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</si>
  <si>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</si>
  <si>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899302</t>
  </si>
  <si>
    <t>DOPLŇKY NA PLYN POTRUBÍ - ČICHAČKY</t>
  </si>
  <si>
    <t>Čichačka pro identifikaci úniku plynu kotvená k ocelové chráničce DN250 (273x7mm) včetně krycího poklopu, dodávka a montáž</t>
  </si>
  <si>
    <t>- Položka zahrnuje veškerý materiál, výrobky a polotovary, včetně mimostaveništní a vnitrostaveništní dopravy (rovněž přesuny), včetně naložení a složení,případně s uložením.   
- položka čichačka zahrnuje i zaizolování podzemní části.</t>
  </si>
  <si>
    <t>899308</t>
  </si>
  <si>
    <t>DOPLŇKY NA POTRUBÍ - SIGNALIZAČ VODIČ</t>
  </si>
  <si>
    <t>signalizační vodič CU 4mm2</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</si>
  <si>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</si>
  <si>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</si>
  <si>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</si>
  <si>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identifikační fólie žluté barvy šířky 30cm</t>
  </si>
  <si>
    <t>- Položka zahrnuje veškerý materiál, výrobky a polotovary, včetně mimostaveništní a vnitrostaveništní dopravy (rovněž přesuny), včetně naložení a složení,případně s uložením.</t>
  </si>
  <si>
    <t>899330R</t>
  </si>
  <si>
    <t>ÚSEKOVÝ UZÁVĚR DN 150 VČ. TELESKKOPICKÉ ZEMNÍ SOUPRAVY</t>
  </si>
  <si>
    <t>Úsekový uzávěr DN 150 včetně teleskopické zemní zákopové soupravy a poklopu, ochrana s tovární izolací bude navíc dodatečně ochráněna petrolátovou bandáží,  dodávka a montáž</t>
  </si>
  <si>
    <t>899331.R</t>
  </si>
  <si>
    <t>DOPLŇKY NA PLYN POTRUBÍ DN DO 150MM - PROPOJE</t>
  </si>
  <si>
    <t>Realizace propoje č.1a, č.1b správcem plynovodu STL - včetně dvojnásobného obtoku 2x DN 50 délky 2x 80 m, který bude 2x napojen do stoplovací komory Fastra, včetně požárního dohledu.  Podrobný popis dle TZ.</t>
  </si>
  <si>
    <t>- položka propoje zahrnuje dodávku a montáž propojovacího mezikusu, vypracování technologického postupu a práce s ním spojené, dozor správce potrubí.</t>
  </si>
  <si>
    <t>89960R</t>
  </si>
  <si>
    <t>REVIZE PLYN ZAŘÍZENÍ</t>
  </si>
  <si>
    <t>položka zahrnuje protlačení kalibračního předmětu (např. kuličky) tlakovým vzduchem</t>
  </si>
  <si>
    <t>899631</t>
  </si>
  <si>
    <t>TLAKOVÉ ZKOUŠKY POTRUBÍ DN DO 150MM</t>
  </si>
  <si>
    <t>tlakové zkoušky vzduchem</t>
  </si>
  <si>
    <t>- přísun, montáž, demontáž, odsun zkoušecího zařízení, provedení  tlakové zkoušky, montáž a demontáž dílců pro zabezpečení konce zkoušeného úseku potrubí, montáž a demontáž koncových tvarovek, montáž zaslepovací příruby, zaslepení odboček pro armatury a pro odbočující řady.</t>
  </si>
  <si>
    <t>969333</t>
  </si>
  <si>
    <t>VYBOURÁNÍ POTRUBÍ DN DO 150MM PLYNOVÝCH</t>
  </si>
  <si>
    <t>Demontáž potrubí dn PE160 včetně odvozu a uložení na skládku  
odvozná vzdálenost a likvidace v režii zhotovitele</t>
  </si>
  <si>
    <t>- položka zahrnuje veškerou manipulaci s vybouranou sutí a hmotami včetně uložení na skládku.   
- položka zahrnuje veškeré další práce plynoucí z technologického předpisu a z platných předpisů</t>
  </si>
  <si>
    <t>SO 500.1</t>
  </si>
  <si>
    <t>Provizorní přeložka plynovodu přes železniční trať</t>
  </si>
  <si>
    <t>(54+39,5)*1,9=177,650 [A]</t>
  </si>
  <si>
    <t>Výkop pro propojovací šachty 2 x 6*2*1,8m + 1 x 3*2*1,8m včetně bednění</t>
  </si>
  <si>
    <t>hloubení rýh pro pokládku potrubí  21,9=21,900 [A] 
hloubení rýh pro odstranění potrubí  17,6=17,600 [B] 
Celkem: A+B=39,500 [C]</t>
  </si>
  <si>
    <t>39,5+54=93,500 [A]</t>
  </si>
  <si>
    <t>zásyp potrubí  2,2=2,200 [A] 
zásyp šachet  41=41,000 [B] 
zásyp rýh po odstraněném potrubí  15,3=15,300 [C] 
Celkem: A+B+C=58,500 [D]</t>
  </si>
  <si>
    <t>75H211R</t>
  </si>
  <si>
    <t>Uložení potrubí DN150 na mostní konstrukci provizorní lávky do svařovaných ocelových příložek z jekl profilů 70x50 ve tvaru písmene U s opásáním nerezovou objímkou po 1m.    
Příložky budou opatřeny ochranným nátěrem v odstínu nosné konstrukce lávky. (2x základní + 2x syntetický vrchní email), včetně spojovacího materiálu,  dodávka a montáž</t>
  </si>
  <si>
    <t>Potrubí OCEL DN150 ( d 168.3mm, materiál L 245 NE/ME, t 4 mm) včetně 6ks kolen a 2 přechodů 200/150, přírub, dodávka a montáž  
Nátěrový systém bude vyroben jedním výrobcem a  bude splňovat kritéria stupně korozní agresivity C4, životnost nátěru H. Barva nátěru "sírová žlutá RAL 1016 matná, dodávka a montáž</t>
  </si>
  <si>
    <t>Demontáž potrubí OCEL DN150 včetně odvozu a uložení na skládku  
odvozná vzdálenost a likvidace v režii zhotovitele</t>
  </si>
  <si>
    <t>- položka zahrnuje veškerou manipulaci s vybouranou sutí a hmotami včetně uložení na skládku. Nezahrnuje poplatek za skládku  
- položka zahrnuje veškeré další práce plynoucí z technologického předpisu a z platných předpisů</t>
  </si>
  <si>
    <t>SO 651</t>
  </si>
  <si>
    <t>Traťové výluky</t>
  </si>
  <si>
    <t>01445</t>
  </si>
  <si>
    <t>A1</t>
  </si>
  <si>
    <t>POPLATKY ZA VÝLUKY NA ŽELEZNIČNÍ TRATI V ROCE 2024</t>
  </si>
  <si>
    <t>výluka kolej + trakční vedení  
04:00 - 22:00  
pol. č. 25</t>
  </si>
  <si>
    <t>A2</t>
  </si>
  <si>
    <t>POMALÉ JÍZDY  
4:00 - 22:00  
pol. č. 25</t>
  </si>
  <si>
    <t>B1</t>
  </si>
  <si>
    <t>trakční vedení  
04:00 - 22:00  
pol. č. 31</t>
  </si>
  <si>
    <t>B2</t>
  </si>
  <si>
    <t>výluka kolej + trakční vedení  
4:00 - 22:00  
pol. č.31</t>
  </si>
  <si>
    <t>B3</t>
  </si>
  <si>
    <t>POMALÉ JÍZDY  
4:00 - 22:00  
pol. č.31</t>
  </si>
  <si>
    <t>C1</t>
  </si>
  <si>
    <t>výluka kolej + trakční vedení  
4:00 - 22:00  
50% základní sazby  
pol. č 42</t>
  </si>
  <si>
    <t>C2</t>
  </si>
  <si>
    <t>výluka kolej + trakční vedení  
22:00 - 4:00  
50% základní sazby  
pol. č. 42</t>
  </si>
  <si>
    <t>D1</t>
  </si>
  <si>
    <t>výluka kolej + trakční vedení  
4:00 - 22:00  
50% základní sazby  
pol. č.44</t>
  </si>
  <si>
    <t>D2</t>
  </si>
  <si>
    <t>výluka kolej + trakční vedení  
22:00 - 4:00  
50% sazba  
pol. č.44</t>
  </si>
  <si>
    <t>E1</t>
  </si>
  <si>
    <t>výluka kolej + trakční vedení; 2 koleje  
4:00-22:00  
pol. č. 47</t>
  </si>
  <si>
    <t>E2</t>
  </si>
  <si>
    <t>výluka kolej + trakční vedení; 2 koleje   
22:00 - 4:00  
pol. č. 47</t>
  </si>
  <si>
    <t>F1</t>
  </si>
  <si>
    <t>výluka kolej + trakční vedení; 2 koleje  
04:00-22:00  
pol. č. 48</t>
  </si>
  <si>
    <t>F2</t>
  </si>
  <si>
    <t>výluka kolej + trakční vedení; 2 koleje  
22:00 - 4:00  
pol. č. 48</t>
  </si>
  <si>
    <t>014451</t>
  </si>
  <si>
    <t>POPLATEK ZA ČINNOST TECHNICKÉHO DOZORU SPRÁVY ŽELEZNIC V ROCE 2024</t>
  </si>
  <si>
    <t>činnost technického dozoru správy železnic v roce 2024</t>
  </si>
  <si>
    <t>014452</t>
  </si>
  <si>
    <t>POPLATEK ZA ZAPNUTÍ/VYPNUTÍ (ZAJIŠTĚNÍ/ODJIŠTĚNÍ PRACOVIŠTĚ) r. 2024</t>
  </si>
  <si>
    <t>poplatek za jednu výluku</t>
  </si>
  <si>
    <t>01446</t>
  </si>
  <si>
    <t>A</t>
  </si>
  <si>
    <t>POPLATKY ZA VÝLUKY NA ŽELEZNIČNÍ TRATI V ROCE 2025</t>
  </si>
  <si>
    <t>výluka kolej + trakční vedení   
4:00 - 22:00  
pol. č. 5</t>
  </si>
  <si>
    <t>B</t>
  </si>
  <si>
    <t>výluka kolej + trakční vedení   
22:00-4:00  
pol. č. 5</t>
  </si>
  <si>
    <t>C</t>
  </si>
  <si>
    <t>pomalé jízdy  
4:00 - 22:00  
pol. č. 5</t>
  </si>
  <si>
    <t>D</t>
  </si>
  <si>
    <t>pomalé jízdy  
22:00 - 4:00  
pol. č. 5</t>
  </si>
  <si>
    <t>E</t>
  </si>
  <si>
    <t>výluka kolej + trakční vedení; 2 koleje  
4:00 - 22:00  
pol. č. 8</t>
  </si>
  <si>
    <t>F</t>
  </si>
  <si>
    <t>výluka kolej + trakční vedení, 2 koleje  
22:00 - 4:00  
pol. č.8</t>
  </si>
  <si>
    <t>G</t>
  </si>
  <si>
    <t>výluka kolej + trakční vedení; 2 koleje  
4:00 - 22:00  
pol. č. 9</t>
  </si>
  <si>
    <t>H</t>
  </si>
  <si>
    <t>výluka kolej + trakční vedení; 2 koleje  
22:00 - 4:00  
pol. č. 9</t>
  </si>
  <si>
    <t>014461</t>
  </si>
  <si>
    <t>POPLATEK ZA ČINNOST TECHNICKÉHO DOZORU SPRÁVY ŽELEZNIC V ROCE 2025</t>
  </si>
  <si>
    <t>činnost technického dozoru správy železnic v roce 2025</t>
  </si>
  <si>
    <t>014462</t>
  </si>
  <si>
    <t>POPLATEK ZA ZAPNUTÍ/VYPNUTÍ (ZAJIŠTĚNÍ/ODJIŠTĚNÍ PRACOVIŠTĚ) r. 2025</t>
  </si>
  <si>
    <t>01450</t>
  </si>
  <si>
    <t>POPLATKY ZA NÁHRADNÍ AUTOBUSOVOU DOPRAVU</t>
  </si>
  <si>
    <t>Poplatky za náhradní dopravu na železniční trati všech dopravců po dobu výluky v úseku Brno – Královo Pole – Kuřim  
dle přílohy ZD "DOPRAVNÍ OPATŘENÍ NA DRÁZE PO DOBU VÝSTAVBY" tabulka 6 - vyčíslení náhrad  
čerpáno dle skutečnosti doložením dokladů</t>
  </si>
  <si>
    <t>zahrnuje veškeré náklady související s náhradní autousovou dopravou</t>
  </si>
  <si>
    <t>SO 901</t>
  </si>
  <si>
    <t>Provizorní DZ</t>
  </si>
  <si>
    <t>02710</t>
  </si>
  <si>
    <t>POMOC PRÁCE ZŘÍZ NEBO ZAJIŠŤ OBJÍŽĎKY A PŘÍSTUP CESTY</t>
  </si>
  <si>
    <t>Přechodná úprava dopravního značení a objízdných tras, včetně údržby a úprav během stavebních prací v souladu s TP66 - II.vydání  "Zásady pro označování pracovních míst na PK" a s platnými předpisy pro navrhování DZ na PK, vč. vyhlášky č. 294/2015 Sb.    
Stávající svislé dopravní značky se pro potřeby PDZ zachovají a dle potřeby zakryjí, upraví nebo doplní. Přechodné SDZ (značky, směrovací desky, závory, semaforová souprava, světla) se umístí na nosičích a podkladních deskách včetně nutných přesunů dle jednotlivých fází (etap) výstavby, dodávky, montáže, demontáže.  
Vše v režii zhotovitele.</t>
  </si>
  <si>
    <t>57790A</t>
  </si>
  <si>
    <t>VÝSPRAVA VÝTLUKŮ SMĚSÍ ACO (KUBATURA)</t>
  </si>
  <si>
    <t>Výsprava výtluků na objízdných trasách před, v průběhu i po stavbě, i případná celoplošná vysprávka.  
Včetně spojovacího postřiku a ošetření pracovních spár.  
Přesná místa budou určena po domluvě, čerpáno se souhlasem investora.</t>
  </si>
  <si>
    <t>- odfrézování nebo jiné odstranění poškozených vozovkových vrstev  
- zaříznutí hran  
- vyčištění  
- nátěr  
- dodání a výplň předepsanou zhutněnou balenou asfaltovou směsí  
- asfaltová zálivka</t>
  </si>
  <si>
    <t>9166B2</t>
  </si>
  <si>
    <t>DOČASNÁ SVODIDLA, ÚROVEŇ ZADRŽENÍ T2 - MONTÁŽ S PŘESUNEM</t>
  </si>
  <si>
    <t>betonová svodidla v. 1,1m vč. spojovacího materiálu, dovoz a osazení, údržba po dobu výstavby</t>
  </si>
  <si>
    <t>položka zahrnuje:  
- přemístění zařízení z dočasné skládky a jeho osazení a montáž na místě určeném projektem  
- údržbu po celou dobu trvání funkce, náhradu zničených nebo ztracených kusů, nutnou opravu poškozených částí</t>
  </si>
  <si>
    <t>9166B3</t>
  </si>
  <si>
    <t>DOČASNÁ SVODIDLA, ÚROVEŇ ZADRŽENÍ T2 - DEMONTÁŽ</t>
  </si>
  <si>
    <t>demontáž a odvoz bet. svodidel po dokončení stavby</t>
  </si>
  <si>
    <t>Položka zahrnuje odstranění, demontáž a odklizení zařízení s odvozem na předepsané místo</t>
  </si>
  <si>
    <t>9166B9</t>
  </si>
  <si>
    <t>DOČASNÁ SVODIDLA, ÚROVEŇ ZADRŽENÍ T2 - NÁJEMNÉ</t>
  </si>
  <si>
    <t>MDEN</t>
  </si>
  <si>
    <t>pronájem svodidel 756 dnů</t>
  </si>
  <si>
    <t>28*756=21 168,000 [A]</t>
  </si>
  <si>
    <t>položka zahrnuje sazbu za pronájem zařízení. Počet měrných jednotek se určí jako součin délky zařízení a počtu dní použití.</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</si>
</sst>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sharedStrings" Target="sharedStrings.xml" /><Relationship Id="rId1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29"/>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17</v>
      </c>
      <c s="32">
        <f>0+I9</f>
      </c>
      <c r="O3" t="s">
        <v>12</v>
      </c>
      <c t="s">
        <v>16</v>
      </c>
    </row>
    <row r="4" spans="1:16" ht="15" customHeight="1">
      <c r="A4" t="s">
        <v>6</v>
      </c>
      <c s="8" t="s">
        <v>7</v>
      </c>
      <c s="9" t="s">
        <v>8</v>
      </c>
      <c s="1"/>
      <c s="10" t="s">
        <v>9</v>
      </c>
      <c s="1"/>
      <c s="1"/>
      <c s="7"/>
      <c s="7"/>
      <c r="O4" t="s">
        <v>13</v>
      </c>
      <c t="s">
        <v>16</v>
      </c>
    </row>
    <row r="5" spans="1:16" ht="12.75" customHeight="1">
      <c r="A5" t="s">
        <v>10</v>
      </c>
      <c s="12" t="s">
        <v>11</v>
      </c>
      <c s="13" t="s">
        <v>17</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f>
      </c>
      <c>
        <f>0+O10+O14+O18+O22+O26</f>
      </c>
    </row>
    <row r="10" spans="1:16" ht="12.75">
      <c r="A10" s="18" t="s">
        <v>38</v>
      </c>
      <c s="23" t="s">
        <v>22</v>
      </c>
      <c s="23" t="s">
        <v>39</v>
      </c>
      <c s="18" t="s">
        <v>40</v>
      </c>
      <c s="24" t="s">
        <v>41</v>
      </c>
      <c s="25" t="s">
        <v>42</v>
      </c>
      <c s="26">
        <v>1</v>
      </c>
      <c s="27">
        <v>0</v>
      </c>
      <c s="27">
        <f>ROUND(ROUND(H10,2)*ROUND(G10,3),2)</f>
      </c>
      <c r="O10">
        <f>(I10*21)/100</f>
      </c>
      <c t="s">
        <v>16</v>
      </c>
    </row>
    <row r="11" spans="1:5" ht="12.75">
      <c r="A11" s="28" t="s">
        <v>43</v>
      </c>
      <c r="E11" s="29" t="s">
        <v>44</v>
      </c>
    </row>
    <row r="12" spans="1:5" ht="12.75">
      <c r="A12" s="30" t="s">
        <v>45</v>
      </c>
      <c r="E12" s="31" t="s">
        <v>40</v>
      </c>
    </row>
    <row r="13" spans="1:5" ht="12.75">
      <c r="A13" t="s">
        <v>46</v>
      </c>
      <c r="E13" s="29" t="s">
        <v>47</v>
      </c>
    </row>
    <row r="14" spans="1:16" ht="12.75">
      <c r="A14" s="18" t="s">
        <v>38</v>
      </c>
      <c s="23" t="s">
        <v>16</v>
      </c>
      <c s="23" t="s">
        <v>48</v>
      </c>
      <c s="18" t="s">
        <v>40</v>
      </c>
      <c s="24" t="s">
        <v>49</v>
      </c>
      <c s="25" t="s">
        <v>42</v>
      </c>
      <c s="26">
        <v>1</v>
      </c>
      <c s="27">
        <v>0</v>
      </c>
      <c s="27">
        <f>ROUND(ROUND(H14,2)*ROUND(G14,3),2)</f>
      </c>
      <c r="O14">
        <f>(I14*21)/100</f>
      </c>
      <c t="s">
        <v>16</v>
      </c>
    </row>
    <row r="15" spans="1:5" ht="12.75">
      <c r="A15" s="28" t="s">
        <v>43</v>
      </c>
      <c r="E15" s="29" t="s">
        <v>50</v>
      </c>
    </row>
    <row r="16" spans="1:5" ht="12.75">
      <c r="A16" s="30" t="s">
        <v>45</v>
      </c>
      <c r="E16" s="31" t="s">
        <v>40</v>
      </c>
    </row>
    <row r="17" spans="1:5" ht="12.75">
      <c r="A17" t="s">
        <v>46</v>
      </c>
      <c r="E17" s="29" t="s">
        <v>47</v>
      </c>
    </row>
    <row r="18" spans="1:16" ht="12.75">
      <c r="A18" s="18" t="s">
        <v>38</v>
      </c>
      <c s="23" t="s">
        <v>15</v>
      </c>
      <c s="23" t="s">
        <v>51</v>
      </c>
      <c s="18" t="s">
        <v>40</v>
      </c>
      <c s="24" t="s">
        <v>52</v>
      </c>
      <c s="25" t="s">
        <v>42</v>
      </c>
      <c s="26">
        <v>1</v>
      </c>
      <c s="27">
        <v>0</v>
      </c>
      <c s="27">
        <f>ROUND(ROUND(H18,2)*ROUND(G18,3),2)</f>
      </c>
      <c r="O18">
        <f>(I18*21)/100</f>
      </c>
      <c t="s">
        <v>16</v>
      </c>
    </row>
    <row r="19" spans="1:5" ht="25.5">
      <c r="A19" s="28" t="s">
        <v>43</v>
      </c>
      <c r="E19" s="29" t="s">
        <v>53</v>
      </c>
    </row>
    <row r="20" spans="1:5" ht="12.75">
      <c r="A20" s="30" t="s">
        <v>45</v>
      </c>
      <c r="E20" s="31" t="s">
        <v>40</v>
      </c>
    </row>
    <row r="21" spans="1:5" ht="12.75">
      <c r="A21" t="s">
        <v>46</v>
      </c>
      <c r="E21" s="29" t="s">
        <v>47</v>
      </c>
    </row>
    <row r="22" spans="1:16" ht="12.75">
      <c r="A22" s="18" t="s">
        <v>38</v>
      </c>
      <c s="23" t="s">
        <v>26</v>
      </c>
      <c s="23" t="s">
        <v>54</v>
      </c>
      <c s="18" t="s">
        <v>40</v>
      </c>
      <c s="24" t="s">
        <v>55</v>
      </c>
      <c s="25" t="s">
        <v>42</v>
      </c>
      <c s="26">
        <v>1</v>
      </c>
      <c s="27">
        <v>0</v>
      </c>
      <c s="27">
        <f>ROUND(ROUND(H22,2)*ROUND(G22,3),2)</f>
      </c>
      <c r="O22">
        <f>(I22*21)/100</f>
      </c>
      <c t="s">
        <v>16</v>
      </c>
    </row>
    <row r="23" spans="1:5" ht="12.75">
      <c r="A23" s="28" t="s">
        <v>43</v>
      </c>
      <c r="E23" s="29" t="s">
        <v>56</v>
      </c>
    </row>
    <row r="24" spans="1:5" ht="12.75">
      <c r="A24" s="30" t="s">
        <v>45</v>
      </c>
      <c r="E24" s="31" t="s">
        <v>40</v>
      </c>
    </row>
    <row r="25" spans="1:5" ht="63.75">
      <c r="A25" t="s">
        <v>46</v>
      </c>
      <c r="E25" s="29" t="s">
        <v>57</v>
      </c>
    </row>
    <row r="26" spans="1:16" ht="12.75">
      <c r="A26" s="18" t="s">
        <v>38</v>
      </c>
      <c s="23" t="s">
        <v>28</v>
      </c>
      <c s="23" t="s">
        <v>58</v>
      </c>
      <c s="18" t="s">
        <v>40</v>
      </c>
      <c s="24" t="s">
        <v>59</v>
      </c>
      <c s="25" t="s">
        <v>42</v>
      </c>
      <c s="26">
        <v>1</v>
      </c>
      <c s="27">
        <v>0</v>
      </c>
      <c s="27">
        <f>ROUND(ROUND(H26,2)*ROUND(G26,3),2)</f>
      </c>
      <c r="O26">
        <f>(I26*21)/100</f>
      </c>
      <c t="s">
        <v>16</v>
      </c>
    </row>
    <row r="27" spans="1:5" ht="12.75">
      <c r="A27" s="28" t="s">
        <v>43</v>
      </c>
      <c r="E27" s="29" t="s">
        <v>60</v>
      </c>
    </row>
    <row r="28" spans="1:5" ht="12.75">
      <c r="A28" s="30" t="s">
        <v>45</v>
      </c>
      <c r="E28" s="31" t="s">
        <v>40</v>
      </c>
    </row>
    <row r="29" spans="1:5" ht="63.75">
      <c r="A29" t="s">
        <v>46</v>
      </c>
      <c r="E29" s="29" t="s">
        <v>61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0+O8+O17+O34+O39+O44+O85</f>
      </c>
      <c t="s">
        <v>15</v>
      </c>
    </row>
    <row r="3" spans="1:16" ht="15" customHeight="1">
      <c r="A3" t="s">
        <v>1</v>
      </c>
      <c s="8" t="s">
        <v>3</v>
      </c>
      <c s="9" t="s">
        <v>4</v>
      </c>
      <c s="1"/>
      <c s="10" t="s">
        <v>5</v>
      </c>
      <c s="1"/>
      <c s="4"/>
      <c s="3" t="s">
        <v>982</v>
      </c>
      <c s="32">
        <f>0+I8+I17+I34+I39+I44+I85</f>
      </c>
      <c r="O3" t="s">
        <v>12</v>
      </c>
      <c t="s">
        <v>16</v>
      </c>
    </row>
    <row r="4" spans="1:16" ht="15" customHeight="1">
      <c r="A4" t="s">
        <v>6</v>
      </c>
      <c s="12" t="s">
        <v>11</v>
      </c>
      <c s="13" t="s">
        <v>982</v>
      </c>
      <c s="5"/>
      <c s="14" t="s">
        <v>983</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128</v>
      </c>
      <c s="18" t="s">
        <v>40</v>
      </c>
      <c s="24" t="s">
        <v>129</v>
      </c>
      <c s="25" t="s">
        <v>120</v>
      </c>
      <c s="26">
        <v>263.53</v>
      </c>
      <c s="27">
        <v>0</v>
      </c>
      <c s="27">
        <f>ROUND(ROUND(H9,2)*ROUND(G9,3),2)</f>
      </c>
      <c r="O9">
        <f>(I9*21)/100</f>
      </c>
      <c t="s">
        <v>16</v>
      </c>
    </row>
    <row r="10" spans="1:5" ht="12.75">
      <c r="A10" s="28" t="s">
        <v>43</v>
      </c>
      <c r="E10" s="29" t="s">
        <v>875</v>
      </c>
    </row>
    <row r="11" spans="1:5" ht="12.75">
      <c r="A11" s="30" t="s">
        <v>45</v>
      </c>
      <c r="E11" s="31" t="s">
        <v>984</v>
      </c>
    </row>
    <row r="12" spans="1:5" ht="25.5">
      <c r="A12" t="s">
        <v>46</v>
      </c>
      <c r="E12" s="29" t="s">
        <v>123</v>
      </c>
    </row>
    <row r="13" spans="1:16" ht="12.75">
      <c r="A13" s="18" t="s">
        <v>38</v>
      </c>
      <c s="23" t="s">
        <v>16</v>
      </c>
      <c s="23" t="s">
        <v>494</v>
      </c>
      <c s="18" t="s">
        <v>40</v>
      </c>
      <c s="24" t="s">
        <v>985</v>
      </c>
      <c s="25" t="s">
        <v>42</v>
      </c>
      <c s="26">
        <v>1</v>
      </c>
      <c s="27">
        <v>0</v>
      </c>
      <c s="27">
        <f>ROUND(ROUND(H13,2)*ROUND(G13,3),2)</f>
      </c>
      <c r="O13">
        <f>(I13*21)/100</f>
      </c>
      <c t="s">
        <v>16</v>
      </c>
    </row>
    <row r="14" spans="1:5" ht="76.5">
      <c r="A14" s="28" t="s">
        <v>43</v>
      </c>
      <c r="E14" s="29" t="s">
        <v>986</v>
      </c>
    </row>
    <row r="15" spans="1:5" ht="12.75">
      <c r="A15" s="30" t="s">
        <v>45</v>
      </c>
      <c r="E15" s="31" t="s">
        <v>40</v>
      </c>
    </row>
    <row r="16" spans="1:5" ht="12.75">
      <c r="A16" t="s">
        <v>46</v>
      </c>
      <c r="E16" s="29" t="s">
        <v>880</v>
      </c>
    </row>
    <row r="17" spans="1:18" ht="12.75" customHeight="1">
      <c r="A17" s="5" t="s">
        <v>36</v>
      </c>
      <c s="5"/>
      <c s="35" t="s">
        <v>22</v>
      </c>
      <c s="5"/>
      <c s="21" t="s">
        <v>136</v>
      </c>
      <c s="5"/>
      <c s="5"/>
      <c s="5"/>
      <c s="36">
        <f>0+Q17</f>
      </c>
      <c r="O17">
        <f>0+R17</f>
      </c>
      <c r="Q17">
        <f>0+I18+I22+I26+I30</f>
      </c>
      <c>
        <f>0+O18+O22+O26+O30</f>
      </c>
    </row>
    <row r="18" spans="1:16" ht="12.75">
      <c r="A18" s="18" t="s">
        <v>38</v>
      </c>
      <c s="23" t="s">
        <v>15</v>
      </c>
      <c s="23" t="s">
        <v>987</v>
      </c>
      <c s="18" t="s">
        <v>40</v>
      </c>
      <c s="24" t="s">
        <v>988</v>
      </c>
      <c s="25" t="s">
        <v>150</v>
      </c>
      <c s="26">
        <v>54</v>
      </c>
      <c s="27">
        <v>0</v>
      </c>
      <c s="27">
        <f>ROUND(ROUND(H18,2)*ROUND(G18,3),2)</f>
      </c>
      <c r="O18">
        <f>(I18*21)/100</f>
      </c>
      <c t="s">
        <v>16</v>
      </c>
    </row>
    <row r="19" spans="1:5" ht="12.75">
      <c r="A19" s="28" t="s">
        <v>43</v>
      </c>
      <c r="E19" s="29" t="s">
        <v>989</v>
      </c>
    </row>
    <row r="20" spans="1:5" ht="12.75">
      <c r="A20" s="30" t="s">
        <v>45</v>
      </c>
      <c r="E20" s="31" t="s">
        <v>40</v>
      </c>
    </row>
    <row r="21" spans="1:5" ht="318.75">
      <c r="A21" t="s">
        <v>46</v>
      </c>
      <c r="E21" s="29" t="s">
        <v>199</v>
      </c>
    </row>
    <row r="22" spans="1:16" ht="12.75">
      <c r="A22" s="18" t="s">
        <v>38</v>
      </c>
      <c s="23" t="s">
        <v>26</v>
      </c>
      <c s="23" t="s">
        <v>196</v>
      </c>
      <c s="18" t="s">
        <v>40</v>
      </c>
      <c s="24" t="s">
        <v>197</v>
      </c>
      <c s="25" t="s">
        <v>150</v>
      </c>
      <c s="26">
        <v>84.7</v>
      </c>
      <c s="27">
        <v>0</v>
      </c>
      <c s="27">
        <f>ROUND(ROUND(H22,2)*ROUND(G22,3),2)</f>
      </c>
      <c r="O22">
        <f>(I22*21)/100</f>
      </c>
      <c t="s">
        <v>16</v>
      </c>
    </row>
    <row r="23" spans="1:5" ht="12.75">
      <c r="A23" s="28" t="s">
        <v>43</v>
      </c>
      <c r="E23" s="29" t="s">
        <v>990</v>
      </c>
    </row>
    <row r="24" spans="1:5" ht="38.25">
      <c r="A24" s="30" t="s">
        <v>45</v>
      </c>
      <c r="E24" s="31" t="s">
        <v>991</v>
      </c>
    </row>
    <row r="25" spans="1:5" ht="318.75">
      <c r="A25" t="s">
        <v>46</v>
      </c>
      <c r="E25" s="29" t="s">
        <v>199</v>
      </c>
    </row>
    <row r="26" spans="1:16" ht="12.75">
      <c r="A26" s="18" t="s">
        <v>38</v>
      </c>
      <c s="23" t="s">
        <v>28</v>
      </c>
      <c s="23" t="s">
        <v>201</v>
      </c>
      <c s="18" t="s">
        <v>40</v>
      </c>
      <c s="24" t="s">
        <v>202</v>
      </c>
      <c s="25" t="s">
        <v>150</v>
      </c>
      <c s="26">
        <v>138.7</v>
      </c>
      <c s="27">
        <v>0</v>
      </c>
      <c s="27">
        <f>ROUND(ROUND(H26,2)*ROUND(G26,3),2)</f>
      </c>
      <c r="O26">
        <f>(I26*21)/100</f>
      </c>
      <c t="s">
        <v>16</v>
      </c>
    </row>
    <row r="27" spans="1:5" ht="12.75">
      <c r="A27" s="28" t="s">
        <v>43</v>
      </c>
      <c r="E27" s="29" t="s">
        <v>40</v>
      </c>
    </row>
    <row r="28" spans="1:5" ht="12.75">
      <c r="A28" s="30" t="s">
        <v>45</v>
      </c>
      <c r="E28" s="31" t="s">
        <v>992</v>
      </c>
    </row>
    <row r="29" spans="1:5" ht="191.25">
      <c r="A29" t="s">
        <v>46</v>
      </c>
      <c r="E29" s="29" t="s">
        <v>205</v>
      </c>
    </row>
    <row r="30" spans="1:16" ht="12.75">
      <c r="A30" s="18" t="s">
        <v>38</v>
      </c>
      <c s="23" t="s">
        <v>30</v>
      </c>
      <c s="23" t="s">
        <v>217</v>
      </c>
      <c s="18" t="s">
        <v>40</v>
      </c>
      <c s="24" t="s">
        <v>218</v>
      </c>
      <c s="25" t="s">
        <v>150</v>
      </c>
      <c s="26">
        <v>76.72</v>
      </c>
      <c s="27">
        <v>0</v>
      </c>
      <c s="27">
        <f>ROUND(ROUND(H30,2)*ROUND(G30,3),2)</f>
      </c>
      <c r="O30">
        <f>(I30*21)/100</f>
      </c>
      <c t="s">
        <v>16</v>
      </c>
    </row>
    <row r="31" spans="1:5" ht="12.75">
      <c r="A31" s="28" t="s">
        <v>43</v>
      </c>
      <c r="E31" s="29" t="s">
        <v>993</v>
      </c>
    </row>
    <row r="32" spans="1:5" ht="51">
      <c r="A32" s="30" t="s">
        <v>45</v>
      </c>
      <c r="E32" s="31" t="s">
        <v>994</v>
      </c>
    </row>
    <row r="33" spans="1:5" ht="229.5">
      <c r="A33" t="s">
        <v>46</v>
      </c>
      <c r="E33" s="29" t="s">
        <v>220</v>
      </c>
    </row>
    <row r="34" spans="1:18" ht="12.75" customHeight="1">
      <c r="A34" s="5" t="s">
        <v>36</v>
      </c>
      <c s="5"/>
      <c s="35" t="s">
        <v>26</v>
      </c>
      <c s="5"/>
      <c s="21" t="s">
        <v>243</v>
      </c>
      <c s="5"/>
      <c s="5"/>
      <c s="5"/>
      <c s="36">
        <f>0+Q34</f>
      </c>
      <c r="O34">
        <f>0+R34</f>
      </c>
      <c r="Q34">
        <f>0+I35</f>
      </c>
      <c>
        <f>0+O35</f>
      </c>
    </row>
    <row r="35" spans="1:16" ht="12.75">
      <c r="A35" s="18" t="s">
        <v>38</v>
      </c>
      <c s="23" t="s">
        <v>76</v>
      </c>
      <c s="23" t="s">
        <v>758</v>
      </c>
      <c s="18" t="s">
        <v>40</v>
      </c>
      <c s="24" t="s">
        <v>759</v>
      </c>
      <c s="25" t="s">
        <v>150</v>
      </c>
      <c s="26">
        <v>23.5</v>
      </c>
      <c s="27">
        <v>0</v>
      </c>
      <c s="27">
        <f>ROUND(ROUND(H35,2)*ROUND(G35,3),2)</f>
      </c>
      <c r="O35">
        <f>(I35*21)/100</f>
      </c>
      <c t="s">
        <v>16</v>
      </c>
    </row>
    <row r="36" spans="1:5" ht="12.75">
      <c r="A36" s="28" t="s">
        <v>43</v>
      </c>
      <c r="E36" s="29" t="s">
        <v>995</v>
      </c>
    </row>
    <row r="37" spans="1:5" ht="12.75">
      <c r="A37" s="30" t="s">
        <v>45</v>
      </c>
      <c r="E37" s="31" t="s">
        <v>40</v>
      </c>
    </row>
    <row r="38" spans="1:5" ht="38.25">
      <c r="A38" t="s">
        <v>46</v>
      </c>
      <c r="E38" s="29" t="s">
        <v>254</v>
      </c>
    </row>
    <row r="39" spans="1:18" ht="12.75" customHeight="1">
      <c r="A39" s="5" t="s">
        <v>36</v>
      </c>
      <c s="5"/>
      <c s="35" t="s">
        <v>76</v>
      </c>
      <c s="5"/>
      <c s="21" t="s">
        <v>546</v>
      </c>
      <c s="5"/>
      <c s="5"/>
      <c s="5"/>
      <c s="36">
        <f>0+Q39</f>
      </c>
      <c r="O39">
        <f>0+R39</f>
      </c>
      <c r="Q39">
        <f>0+I40</f>
      </c>
      <c>
        <f>0+O40</f>
      </c>
    </row>
    <row r="40" spans="1:16" ht="12.75">
      <c r="A40" s="18" t="s">
        <v>38</v>
      </c>
      <c s="23" t="s">
        <v>79</v>
      </c>
      <c s="23" t="s">
        <v>996</v>
      </c>
      <c s="18" t="s">
        <v>40</v>
      </c>
      <c s="24" t="s">
        <v>997</v>
      </c>
      <c s="25" t="s">
        <v>145</v>
      </c>
      <c s="26">
        <v>15</v>
      </c>
      <c s="27">
        <v>0</v>
      </c>
      <c s="27">
        <f>ROUND(ROUND(H40,2)*ROUND(G40,3),2)</f>
      </c>
      <c r="O40">
        <f>(I40*21)/100</f>
      </c>
      <c t="s">
        <v>16</v>
      </c>
    </row>
    <row r="41" spans="1:5" ht="38.25">
      <c r="A41" s="28" t="s">
        <v>43</v>
      </c>
      <c r="E41" s="29" t="s">
        <v>998</v>
      </c>
    </row>
    <row r="42" spans="1:5" ht="12.75">
      <c r="A42" s="30" t="s">
        <v>45</v>
      </c>
      <c r="E42" s="31" t="s">
        <v>40</v>
      </c>
    </row>
    <row r="43" spans="1:5" ht="178.5">
      <c r="A43" t="s">
        <v>46</v>
      </c>
      <c r="E43" s="29" t="s">
        <v>999</v>
      </c>
    </row>
    <row r="44" spans="1:18" ht="12.75" customHeight="1">
      <c r="A44" s="5" t="s">
        <v>36</v>
      </c>
      <c s="5"/>
      <c s="35" t="s">
        <v>79</v>
      </c>
      <c s="5"/>
      <c s="21" t="s">
        <v>328</v>
      </c>
      <c s="5"/>
      <c s="5"/>
      <c s="5"/>
      <c s="36">
        <f>0+Q44</f>
      </c>
      <c r="O44">
        <f>0+R44</f>
      </c>
      <c r="Q44">
        <f>0+I45+I49+I53+I57+I61+I65+I69+I73+I77+I81</f>
      </c>
      <c>
        <f>0+O45+O49+O53+O57+O61+O65+O69+O73+O77+O81</f>
      </c>
    </row>
    <row r="45" spans="1:16" ht="12.75">
      <c r="A45" s="18" t="s">
        <v>38</v>
      </c>
      <c s="23" t="s">
        <v>33</v>
      </c>
      <c s="23" t="s">
        <v>1000</v>
      </c>
      <c s="18" t="s">
        <v>40</v>
      </c>
      <c s="24" t="s">
        <v>1001</v>
      </c>
      <c s="25" t="s">
        <v>169</v>
      </c>
      <c s="26">
        <v>17</v>
      </c>
      <c s="27">
        <v>0</v>
      </c>
      <c s="27">
        <f>ROUND(ROUND(H45,2)*ROUND(G45,3),2)</f>
      </c>
      <c r="O45">
        <f>(I45*21)/100</f>
      </c>
      <c t="s">
        <v>16</v>
      </c>
    </row>
    <row r="46" spans="1:5" ht="38.25">
      <c r="A46" s="28" t="s">
        <v>43</v>
      </c>
      <c r="E46" s="29" t="s">
        <v>1002</v>
      </c>
    </row>
    <row r="47" spans="1:5" ht="12.75">
      <c r="A47" s="30" t="s">
        <v>45</v>
      </c>
      <c r="E47" s="31" t="s">
        <v>40</v>
      </c>
    </row>
    <row r="48" spans="1:5" ht="51">
      <c r="A48" t="s">
        <v>46</v>
      </c>
      <c r="E48" s="29" t="s">
        <v>1003</v>
      </c>
    </row>
    <row r="49" spans="1:16" ht="12.75">
      <c r="A49" s="18" t="s">
        <v>38</v>
      </c>
      <c s="23" t="s">
        <v>35</v>
      </c>
      <c s="23" t="s">
        <v>1004</v>
      </c>
      <c s="18" t="s">
        <v>40</v>
      </c>
      <c s="24" t="s">
        <v>1005</v>
      </c>
      <c s="25" t="s">
        <v>169</v>
      </c>
      <c s="26">
        <v>58.3</v>
      </c>
      <c s="27">
        <v>0</v>
      </c>
      <c s="27">
        <f>ROUND(ROUND(H49,2)*ROUND(G49,3),2)</f>
      </c>
      <c r="O49">
        <f>(I49*21)/100</f>
      </c>
      <c t="s">
        <v>16</v>
      </c>
    </row>
    <row r="50" spans="1:5" ht="51">
      <c r="A50" s="28" t="s">
        <v>43</v>
      </c>
      <c r="E50" s="29" t="s">
        <v>1006</v>
      </c>
    </row>
    <row r="51" spans="1:5" ht="12.75">
      <c r="A51" s="30" t="s">
        <v>45</v>
      </c>
      <c r="E51" s="31" t="s">
        <v>40</v>
      </c>
    </row>
    <row r="52" spans="1:5" ht="267.75">
      <c r="A52" t="s">
        <v>46</v>
      </c>
      <c r="E52" s="29" t="s">
        <v>1007</v>
      </c>
    </row>
    <row r="53" spans="1:16" ht="12.75">
      <c r="A53" s="18" t="s">
        <v>38</v>
      </c>
      <c s="23" t="s">
        <v>87</v>
      </c>
      <c s="23" t="s">
        <v>1008</v>
      </c>
      <c s="18" t="s">
        <v>40</v>
      </c>
      <c s="24" t="s">
        <v>1009</v>
      </c>
      <c s="25" t="s">
        <v>169</v>
      </c>
      <c s="26">
        <v>17</v>
      </c>
      <c s="27">
        <v>0</v>
      </c>
      <c s="27">
        <f>ROUND(ROUND(H53,2)*ROUND(G53,3),2)</f>
      </c>
      <c r="O53">
        <f>(I53*21)/100</f>
      </c>
      <c t="s">
        <v>16</v>
      </c>
    </row>
    <row r="54" spans="1:5" ht="25.5">
      <c r="A54" s="28" t="s">
        <v>43</v>
      </c>
      <c r="E54" s="29" t="s">
        <v>1010</v>
      </c>
    </row>
    <row r="55" spans="1:5" ht="12.75">
      <c r="A55" s="30" t="s">
        <v>45</v>
      </c>
      <c r="E55" s="31" t="s">
        <v>40</v>
      </c>
    </row>
    <row r="56" spans="1:5" ht="255">
      <c r="A56" t="s">
        <v>46</v>
      </c>
      <c r="E56" s="29" t="s">
        <v>1011</v>
      </c>
    </row>
    <row r="57" spans="1:16" ht="12.75">
      <c r="A57" s="18" t="s">
        <v>38</v>
      </c>
      <c s="23" t="s">
        <v>91</v>
      </c>
      <c s="23" t="s">
        <v>1012</v>
      </c>
      <c s="18" t="s">
        <v>40</v>
      </c>
      <c s="24" t="s">
        <v>1013</v>
      </c>
      <c s="25" t="s">
        <v>145</v>
      </c>
      <c s="26">
        <v>2</v>
      </c>
      <c s="27">
        <v>0</v>
      </c>
      <c s="27">
        <f>ROUND(ROUND(H57,2)*ROUND(G57,3),2)</f>
      </c>
      <c r="O57">
        <f>(I57*21)/100</f>
      </c>
      <c t="s">
        <v>16</v>
      </c>
    </row>
    <row r="58" spans="1:5" ht="25.5">
      <c r="A58" s="28" t="s">
        <v>43</v>
      </c>
      <c r="E58" s="29" t="s">
        <v>1014</v>
      </c>
    </row>
    <row r="59" spans="1:5" ht="12.75">
      <c r="A59" s="30" t="s">
        <v>45</v>
      </c>
      <c r="E59" s="31" t="s">
        <v>40</v>
      </c>
    </row>
    <row r="60" spans="1:5" ht="51">
      <c r="A60" t="s">
        <v>46</v>
      </c>
      <c r="E60" s="29" t="s">
        <v>1015</v>
      </c>
    </row>
    <row r="61" spans="1:16" ht="12.75">
      <c r="A61" s="18" t="s">
        <v>38</v>
      </c>
      <c s="23" t="s">
        <v>94</v>
      </c>
      <c s="23" t="s">
        <v>1016</v>
      </c>
      <c s="18" t="s">
        <v>40</v>
      </c>
      <c s="24" t="s">
        <v>1017</v>
      </c>
      <c s="25" t="s">
        <v>169</v>
      </c>
      <c s="26">
        <v>64.1</v>
      </c>
      <c s="27">
        <v>0</v>
      </c>
      <c s="27">
        <f>ROUND(ROUND(H61,2)*ROUND(G61,3),2)</f>
      </c>
      <c r="O61">
        <f>(I61*21)/100</f>
      </c>
      <c t="s">
        <v>16</v>
      </c>
    </row>
    <row r="62" spans="1:5" ht="12.75">
      <c r="A62" s="28" t="s">
        <v>43</v>
      </c>
      <c r="E62" s="29" t="s">
        <v>1018</v>
      </c>
    </row>
    <row r="63" spans="1:5" ht="12.75">
      <c r="A63" s="30" t="s">
        <v>45</v>
      </c>
      <c r="E63" s="31" t="s">
        <v>40</v>
      </c>
    </row>
    <row r="64" spans="1:5" ht="51">
      <c r="A64" t="s">
        <v>46</v>
      </c>
      <c r="E64" s="29" t="s">
        <v>1019</v>
      </c>
    </row>
    <row r="65" spans="1:16" ht="12.75">
      <c r="A65" s="18" t="s">
        <v>38</v>
      </c>
      <c s="23" t="s">
        <v>97</v>
      </c>
      <c s="23" t="s">
        <v>1020</v>
      </c>
      <c s="18" t="s">
        <v>40</v>
      </c>
      <c s="24" t="s">
        <v>1021</v>
      </c>
      <c s="25" t="s">
        <v>169</v>
      </c>
      <c s="26">
        <v>47.1</v>
      </c>
      <c s="27">
        <v>0</v>
      </c>
      <c s="27">
        <f>ROUND(ROUND(H65,2)*ROUND(G65,3),2)</f>
      </c>
      <c r="O65">
        <f>(I65*21)/100</f>
      </c>
      <c t="s">
        <v>16</v>
      </c>
    </row>
    <row r="66" spans="1:5" ht="12.75">
      <c r="A66" s="28" t="s">
        <v>43</v>
      </c>
      <c r="E66" s="29" t="s">
        <v>1022</v>
      </c>
    </row>
    <row r="67" spans="1:5" ht="12.75">
      <c r="A67" s="30" t="s">
        <v>45</v>
      </c>
      <c r="E67" s="31" t="s">
        <v>40</v>
      </c>
    </row>
    <row r="68" spans="1:5" ht="38.25">
      <c r="A68" t="s">
        <v>46</v>
      </c>
      <c r="E68" s="29" t="s">
        <v>1023</v>
      </c>
    </row>
    <row r="69" spans="1:16" ht="12.75">
      <c r="A69" s="18" t="s">
        <v>38</v>
      </c>
      <c s="23" t="s">
        <v>100</v>
      </c>
      <c s="23" t="s">
        <v>1024</v>
      </c>
      <c s="18" t="s">
        <v>40</v>
      </c>
      <c s="24" t="s">
        <v>1025</v>
      </c>
      <c s="25" t="s">
        <v>145</v>
      </c>
      <c s="26">
        <v>1</v>
      </c>
      <c s="27">
        <v>0</v>
      </c>
      <c s="27">
        <f>ROUND(ROUND(H69,2)*ROUND(G69,3),2)</f>
      </c>
      <c r="O69">
        <f>(I69*21)/100</f>
      </c>
      <c t="s">
        <v>16</v>
      </c>
    </row>
    <row r="70" spans="1:5" ht="38.25">
      <c r="A70" s="28" t="s">
        <v>43</v>
      </c>
      <c r="E70" s="29" t="s">
        <v>1026</v>
      </c>
    </row>
    <row r="71" spans="1:5" ht="12.75">
      <c r="A71" s="30" t="s">
        <v>45</v>
      </c>
      <c r="E71" s="31" t="s">
        <v>40</v>
      </c>
    </row>
    <row r="72" spans="1:5" ht="12.75">
      <c r="A72" t="s">
        <v>46</v>
      </c>
      <c r="E72" s="29" t="s">
        <v>40</v>
      </c>
    </row>
    <row r="73" spans="1:16" ht="12.75">
      <c r="A73" s="18" t="s">
        <v>38</v>
      </c>
      <c s="23" t="s">
        <v>103</v>
      </c>
      <c s="23" t="s">
        <v>1027</v>
      </c>
      <c s="18" t="s">
        <v>40</v>
      </c>
      <c s="24" t="s">
        <v>1028</v>
      </c>
      <c s="25" t="s">
        <v>145</v>
      </c>
      <c s="26">
        <v>2</v>
      </c>
      <c s="27">
        <v>0</v>
      </c>
      <c s="27">
        <f>ROUND(ROUND(H73,2)*ROUND(G73,3),2)</f>
      </c>
      <c r="O73">
        <f>(I73*21)/100</f>
      </c>
      <c t="s">
        <v>16</v>
      </c>
    </row>
    <row r="74" spans="1:5" ht="38.25">
      <c r="A74" s="28" t="s">
        <v>43</v>
      </c>
      <c r="E74" s="29" t="s">
        <v>1029</v>
      </c>
    </row>
    <row r="75" spans="1:5" ht="12.75">
      <c r="A75" s="30" t="s">
        <v>45</v>
      </c>
      <c r="E75" s="31" t="s">
        <v>40</v>
      </c>
    </row>
    <row r="76" spans="1:5" ht="25.5">
      <c r="A76" t="s">
        <v>46</v>
      </c>
      <c r="E76" s="29" t="s">
        <v>1030</v>
      </c>
    </row>
    <row r="77" spans="1:16" ht="12.75">
      <c r="A77" s="18" t="s">
        <v>38</v>
      </c>
      <c s="23" t="s">
        <v>107</v>
      </c>
      <c s="23" t="s">
        <v>1031</v>
      </c>
      <c s="18" t="s">
        <v>40</v>
      </c>
      <c s="24" t="s">
        <v>1032</v>
      </c>
      <c s="25" t="s">
        <v>42</v>
      </c>
      <c s="26">
        <v>1</v>
      </c>
      <c s="27">
        <v>0</v>
      </c>
      <c s="27">
        <f>ROUND(ROUND(H77,2)*ROUND(G77,3),2)</f>
      </c>
      <c r="O77">
        <f>(I77*21)/100</f>
      </c>
      <c t="s">
        <v>16</v>
      </c>
    </row>
    <row r="78" spans="1:5" ht="12.75">
      <c r="A78" s="28" t="s">
        <v>43</v>
      </c>
      <c r="E78" s="29" t="s">
        <v>40</v>
      </c>
    </row>
    <row r="79" spans="1:5" ht="12.75">
      <c r="A79" s="30" t="s">
        <v>45</v>
      </c>
      <c r="E79" s="31" t="s">
        <v>40</v>
      </c>
    </row>
    <row r="80" spans="1:5" ht="25.5">
      <c r="A80" t="s">
        <v>46</v>
      </c>
      <c r="E80" s="29" t="s">
        <v>1033</v>
      </c>
    </row>
    <row r="81" spans="1:16" ht="12.75">
      <c r="A81" s="18" t="s">
        <v>38</v>
      </c>
      <c s="23" t="s">
        <v>111</v>
      </c>
      <c s="23" t="s">
        <v>1034</v>
      </c>
      <c s="18" t="s">
        <v>40</v>
      </c>
      <c s="24" t="s">
        <v>1035</v>
      </c>
      <c s="25" t="s">
        <v>169</v>
      </c>
      <c s="26">
        <v>58.3</v>
      </c>
      <c s="27">
        <v>0</v>
      </c>
      <c s="27">
        <f>ROUND(ROUND(H81,2)*ROUND(G81,3),2)</f>
      </c>
      <c r="O81">
        <f>(I81*21)/100</f>
      </c>
      <c t="s">
        <v>16</v>
      </c>
    </row>
    <row r="82" spans="1:5" ht="12.75">
      <c r="A82" s="28" t="s">
        <v>43</v>
      </c>
      <c r="E82" s="29" t="s">
        <v>1036</v>
      </c>
    </row>
    <row r="83" spans="1:5" ht="12.75">
      <c r="A83" s="30" t="s">
        <v>45</v>
      </c>
      <c r="E83" s="31" t="s">
        <v>40</v>
      </c>
    </row>
    <row r="84" spans="1:5" ht="51">
      <c r="A84" t="s">
        <v>46</v>
      </c>
      <c r="E84" s="29" t="s">
        <v>1037</v>
      </c>
    </row>
    <row r="85" spans="1:18" ht="12.75" customHeight="1">
      <c r="A85" s="5" t="s">
        <v>36</v>
      </c>
      <c s="5"/>
      <c s="35" t="s">
        <v>33</v>
      </c>
      <c s="5"/>
      <c s="21" t="s">
        <v>386</v>
      </c>
      <c s="5"/>
      <c s="5"/>
      <c s="5"/>
      <c s="36">
        <f>0+Q85</f>
      </c>
      <c r="O85">
        <f>0+R85</f>
      </c>
      <c r="Q85">
        <f>0+I86</f>
      </c>
      <c>
        <f>0+O86</f>
      </c>
    </row>
    <row r="86" spans="1:16" ht="12.75">
      <c r="A86" s="18" t="s">
        <v>38</v>
      </c>
      <c s="23" t="s">
        <v>200</v>
      </c>
      <c s="23" t="s">
        <v>1038</v>
      </c>
      <c s="18" t="s">
        <v>40</v>
      </c>
      <c s="24" t="s">
        <v>1039</v>
      </c>
      <c s="25" t="s">
        <v>169</v>
      </c>
      <c s="26">
        <v>58</v>
      </c>
      <c s="27">
        <v>0</v>
      </c>
      <c s="27">
        <f>ROUND(ROUND(H86,2)*ROUND(G86,3),2)</f>
      </c>
      <c r="O86">
        <f>(I86*21)/100</f>
      </c>
      <c t="s">
        <v>16</v>
      </c>
    </row>
    <row r="87" spans="1:5" ht="25.5">
      <c r="A87" s="28" t="s">
        <v>43</v>
      </c>
      <c r="E87" s="29" t="s">
        <v>1040</v>
      </c>
    </row>
    <row r="88" spans="1:5" ht="12.75">
      <c r="A88" s="30" t="s">
        <v>45</v>
      </c>
      <c r="E88" s="31" t="s">
        <v>40</v>
      </c>
    </row>
    <row r="89" spans="1:5" ht="51">
      <c r="A89" t="s">
        <v>46</v>
      </c>
      <c r="E89" s="29" t="s">
        <v>1041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0+O8+O17+O34+O39+O44+O73</f>
      </c>
      <c t="s">
        <v>15</v>
      </c>
    </row>
    <row r="3" spans="1:16" ht="15" customHeight="1">
      <c r="A3" t="s">
        <v>1</v>
      </c>
      <c s="8" t="s">
        <v>3</v>
      </c>
      <c s="9" t="s">
        <v>4</v>
      </c>
      <c s="1"/>
      <c s="10" t="s">
        <v>5</v>
      </c>
      <c s="1"/>
      <c s="4"/>
      <c s="3" t="s">
        <v>1042</v>
      </c>
      <c s="32">
        <f>0+I8+I17+I34+I39+I44+I73</f>
      </c>
      <c r="O3" t="s">
        <v>12</v>
      </c>
      <c t="s">
        <v>16</v>
      </c>
    </row>
    <row r="4" spans="1:16" ht="15" customHeight="1">
      <c r="A4" t="s">
        <v>6</v>
      </c>
      <c s="12" t="s">
        <v>11</v>
      </c>
      <c s="13" t="s">
        <v>1042</v>
      </c>
      <c s="5"/>
      <c s="14" t="s">
        <v>1043</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128</v>
      </c>
      <c s="18" t="s">
        <v>40</v>
      </c>
      <c s="24" t="s">
        <v>129</v>
      </c>
      <c s="25" t="s">
        <v>120</v>
      </c>
      <c s="26">
        <v>177.65</v>
      </c>
      <c s="27">
        <v>0</v>
      </c>
      <c s="27">
        <f>ROUND(ROUND(H9,2)*ROUND(G9,3),2)</f>
      </c>
      <c r="O9">
        <f>(I9*21)/100</f>
      </c>
      <c t="s">
        <v>16</v>
      </c>
    </row>
    <row r="10" spans="1:5" ht="12.75">
      <c r="A10" s="28" t="s">
        <v>43</v>
      </c>
      <c r="E10" s="29" t="s">
        <v>875</v>
      </c>
    </row>
    <row r="11" spans="1:5" ht="12.75">
      <c r="A11" s="30" t="s">
        <v>45</v>
      </c>
      <c r="E11" s="31" t="s">
        <v>1044</v>
      </c>
    </row>
    <row r="12" spans="1:5" ht="25.5">
      <c r="A12" t="s">
        <v>46</v>
      </c>
      <c r="E12" s="29" t="s">
        <v>123</v>
      </c>
    </row>
    <row r="13" spans="1:16" ht="12.75">
      <c r="A13" s="18" t="s">
        <v>38</v>
      </c>
      <c s="23" t="s">
        <v>16</v>
      </c>
      <c s="23" t="s">
        <v>494</v>
      </c>
      <c s="18" t="s">
        <v>40</v>
      </c>
      <c s="24" t="s">
        <v>985</v>
      </c>
      <c s="25" t="s">
        <v>42</v>
      </c>
      <c s="26">
        <v>1</v>
      </c>
      <c s="27">
        <v>0</v>
      </c>
      <c s="27">
        <f>ROUND(ROUND(H13,2)*ROUND(G13,3),2)</f>
      </c>
      <c r="O13">
        <f>(I13*21)/100</f>
      </c>
      <c t="s">
        <v>16</v>
      </c>
    </row>
    <row r="14" spans="1:5" ht="76.5">
      <c r="A14" s="28" t="s">
        <v>43</v>
      </c>
      <c r="E14" s="29" t="s">
        <v>986</v>
      </c>
    </row>
    <row r="15" spans="1:5" ht="12.75">
      <c r="A15" s="30" t="s">
        <v>45</v>
      </c>
      <c r="E15" s="31" t="s">
        <v>40</v>
      </c>
    </row>
    <row r="16" spans="1:5" ht="12.75">
      <c r="A16" t="s">
        <v>46</v>
      </c>
      <c r="E16" s="29" t="s">
        <v>880</v>
      </c>
    </row>
    <row r="17" spans="1:18" ht="12.75" customHeight="1">
      <c r="A17" s="5" t="s">
        <v>36</v>
      </c>
      <c s="5"/>
      <c s="35" t="s">
        <v>22</v>
      </c>
      <c s="5"/>
      <c s="21" t="s">
        <v>136</v>
      </c>
      <c s="5"/>
      <c s="5"/>
      <c s="5"/>
      <c s="36">
        <f>0+Q17</f>
      </c>
      <c r="O17">
        <f>0+R17</f>
      </c>
      <c r="Q17">
        <f>0+I18+I22+I26+I30</f>
      </c>
      <c>
        <f>0+O18+O22+O26+O30</f>
      </c>
    </row>
    <row r="18" spans="1:16" ht="12.75">
      <c r="A18" s="18" t="s">
        <v>38</v>
      </c>
      <c s="23" t="s">
        <v>15</v>
      </c>
      <c s="23" t="s">
        <v>987</v>
      </c>
      <c s="18" t="s">
        <v>40</v>
      </c>
      <c s="24" t="s">
        <v>988</v>
      </c>
      <c s="25" t="s">
        <v>150</v>
      </c>
      <c s="26">
        <v>54</v>
      </c>
      <c s="27">
        <v>0</v>
      </c>
      <c s="27">
        <f>ROUND(ROUND(H18,2)*ROUND(G18,3),2)</f>
      </c>
      <c r="O18">
        <f>(I18*21)/100</f>
      </c>
      <c t="s">
        <v>16</v>
      </c>
    </row>
    <row r="19" spans="1:5" ht="12.75">
      <c r="A19" s="28" t="s">
        <v>43</v>
      </c>
      <c r="E19" s="29" t="s">
        <v>1045</v>
      </c>
    </row>
    <row r="20" spans="1:5" ht="12.75">
      <c r="A20" s="30" t="s">
        <v>45</v>
      </c>
      <c r="E20" s="31" t="s">
        <v>40</v>
      </c>
    </row>
    <row r="21" spans="1:5" ht="318.75">
      <c r="A21" t="s">
        <v>46</v>
      </c>
      <c r="E21" s="29" t="s">
        <v>199</v>
      </c>
    </row>
    <row r="22" spans="1:16" ht="12.75">
      <c r="A22" s="18" t="s">
        <v>38</v>
      </c>
      <c s="23" t="s">
        <v>26</v>
      </c>
      <c s="23" t="s">
        <v>196</v>
      </c>
      <c s="18" t="s">
        <v>40</v>
      </c>
      <c s="24" t="s">
        <v>197</v>
      </c>
      <c s="25" t="s">
        <v>150</v>
      </c>
      <c s="26">
        <v>39.5</v>
      </c>
      <c s="27">
        <v>0</v>
      </c>
      <c s="27">
        <f>ROUND(ROUND(H22,2)*ROUND(G22,3),2)</f>
      </c>
      <c r="O22">
        <f>(I22*21)/100</f>
      </c>
      <c t="s">
        <v>16</v>
      </c>
    </row>
    <row r="23" spans="1:5" ht="12.75">
      <c r="A23" s="28" t="s">
        <v>43</v>
      </c>
      <c r="E23" s="29" t="s">
        <v>990</v>
      </c>
    </row>
    <row r="24" spans="1:5" ht="38.25">
      <c r="A24" s="30" t="s">
        <v>45</v>
      </c>
      <c r="E24" s="31" t="s">
        <v>1046</v>
      </c>
    </row>
    <row r="25" spans="1:5" ht="318.75">
      <c r="A25" t="s">
        <v>46</v>
      </c>
      <c r="E25" s="29" t="s">
        <v>199</v>
      </c>
    </row>
    <row r="26" spans="1:16" ht="12.75">
      <c r="A26" s="18" t="s">
        <v>38</v>
      </c>
      <c s="23" t="s">
        <v>28</v>
      </c>
      <c s="23" t="s">
        <v>201</v>
      </c>
      <c s="18" t="s">
        <v>40</v>
      </c>
      <c s="24" t="s">
        <v>202</v>
      </c>
      <c s="25" t="s">
        <v>150</v>
      </c>
      <c s="26">
        <v>93.5</v>
      </c>
      <c s="27">
        <v>0</v>
      </c>
      <c s="27">
        <f>ROUND(ROUND(H26,2)*ROUND(G26,3),2)</f>
      </c>
      <c r="O26">
        <f>(I26*21)/100</f>
      </c>
      <c t="s">
        <v>16</v>
      </c>
    </row>
    <row r="27" spans="1:5" ht="12.75">
      <c r="A27" s="28" t="s">
        <v>43</v>
      </c>
      <c r="E27" s="29" t="s">
        <v>40</v>
      </c>
    </row>
    <row r="28" spans="1:5" ht="12.75">
      <c r="A28" s="30" t="s">
        <v>45</v>
      </c>
      <c r="E28" s="31" t="s">
        <v>1047</v>
      </c>
    </row>
    <row r="29" spans="1:5" ht="191.25">
      <c r="A29" t="s">
        <v>46</v>
      </c>
      <c r="E29" s="29" t="s">
        <v>205</v>
      </c>
    </row>
    <row r="30" spans="1:16" ht="12.75">
      <c r="A30" s="18" t="s">
        <v>38</v>
      </c>
      <c s="23" t="s">
        <v>30</v>
      </c>
      <c s="23" t="s">
        <v>217</v>
      </c>
      <c s="18" t="s">
        <v>40</v>
      </c>
      <c s="24" t="s">
        <v>218</v>
      </c>
      <c s="25" t="s">
        <v>150</v>
      </c>
      <c s="26">
        <v>58.5</v>
      </c>
      <c s="27">
        <v>0</v>
      </c>
      <c s="27">
        <f>ROUND(ROUND(H30,2)*ROUND(G30,3),2)</f>
      </c>
      <c r="O30">
        <f>(I30*21)/100</f>
      </c>
      <c t="s">
        <v>16</v>
      </c>
    </row>
    <row r="31" spans="1:5" ht="12.75">
      <c r="A31" s="28" t="s">
        <v>43</v>
      </c>
      <c r="E31" s="29" t="s">
        <v>993</v>
      </c>
    </row>
    <row r="32" spans="1:5" ht="51">
      <c r="A32" s="30" t="s">
        <v>45</v>
      </c>
      <c r="E32" s="31" t="s">
        <v>1048</v>
      </c>
    </row>
    <row r="33" spans="1:5" ht="229.5">
      <c r="A33" t="s">
        <v>46</v>
      </c>
      <c r="E33" s="29" t="s">
        <v>220</v>
      </c>
    </row>
    <row r="34" spans="1:18" ht="12.75" customHeight="1">
      <c r="A34" s="5" t="s">
        <v>36</v>
      </c>
      <c s="5"/>
      <c s="35" t="s">
        <v>26</v>
      </c>
      <c s="5"/>
      <c s="21" t="s">
        <v>243</v>
      </c>
      <c s="5"/>
      <c s="5"/>
      <c s="5"/>
      <c s="36">
        <f>0+Q34</f>
      </c>
      <c r="O34">
        <f>0+R34</f>
      </c>
      <c r="Q34">
        <f>0+I35</f>
      </c>
      <c>
        <f>0+O35</f>
      </c>
    </row>
    <row r="35" spans="1:16" ht="12.75">
      <c r="A35" s="18" t="s">
        <v>38</v>
      </c>
      <c s="23" t="s">
        <v>76</v>
      </c>
      <c s="23" t="s">
        <v>758</v>
      </c>
      <c s="18" t="s">
        <v>40</v>
      </c>
      <c s="24" t="s">
        <v>759</v>
      </c>
      <c s="25" t="s">
        <v>150</v>
      </c>
      <c s="26">
        <v>10.9</v>
      </c>
      <c s="27">
        <v>0</v>
      </c>
      <c s="27">
        <f>ROUND(ROUND(H35,2)*ROUND(G35,3),2)</f>
      </c>
      <c r="O35">
        <f>(I35*21)/100</f>
      </c>
      <c t="s">
        <v>16</v>
      </c>
    </row>
    <row r="36" spans="1:5" ht="12.75">
      <c r="A36" s="28" t="s">
        <v>43</v>
      </c>
      <c r="E36" s="29" t="s">
        <v>995</v>
      </c>
    </row>
    <row r="37" spans="1:5" ht="12.75">
      <c r="A37" s="30" t="s">
        <v>45</v>
      </c>
      <c r="E37" s="31" t="s">
        <v>40</v>
      </c>
    </row>
    <row r="38" spans="1:5" ht="38.25">
      <c r="A38" t="s">
        <v>46</v>
      </c>
      <c r="E38" s="29" t="s">
        <v>254</v>
      </c>
    </row>
    <row r="39" spans="1:18" ht="12.75" customHeight="1">
      <c r="A39" s="5" t="s">
        <v>36</v>
      </c>
      <c s="5"/>
      <c s="35" t="s">
        <v>76</v>
      </c>
      <c s="5"/>
      <c s="21" t="s">
        <v>546</v>
      </c>
      <c s="5"/>
      <c s="5"/>
      <c s="5"/>
      <c s="36">
        <f>0+Q39</f>
      </c>
      <c r="O39">
        <f>0+R39</f>
      </c>
      <c r="Q39">
        <f>0+I40</f>
      </c>
      <c>
        <f>0+O40</f>
      </c>
    </row>
    <row r="40" spans="1:16" ht="12.75">
      <c r="A40" s="18" t="s">
        <v>38</v>
      </c>
      <c s="23" t="s">
        <v>79</v>
      </c>
      <c s="23" t="s">
        <v>1049</v>
      </c>
      <c s="18" t="s">
        <v>40</v>
      </c>
      <c s="24" t="s">
        <v>997</v>
      </c>
      <c s="25" t="s">
        <v>145</v>
      </c>
      <c s="26">
        <v>40</v>
      </c>
      <c s="27">
        <v>0</v>
      </c>
      <c s="27">
        <f>ROUND(ROUND(H40,2)*ROUND(G40,3),2)</f>
      </c>
      <c r="O40">
        <f>(I40*21)/100</f>
      </c>
      <c t="s">
        <v>16</v>
      </c>
    </row>
    <row r="41" spans="1:5" ht="76.5">
      <c r="A41" s="28" t="s">
        <v>43</v>
      </c>
      <c r="E41" s="29" t="s">
        <v>1050</v>
      </c>
    </row>
    <row r="42" spans="1:5" ht="12.75">
      <c r="A42" s="30" t="s">
        <v>45</v>
      </c>
      <c r="E42" s="31" t="s">
        <v>40</v>
      </c>
    </row>
    <row r="43" spans="1:5" ht="178.5">
      <c r="A43" t="s">
        <v>46</v>
      </c>
      <c r="E43" s="29" t="s">
        <v>999</v>
      </c>
    </row>
    <row r="44" spans="1:18" ht="12.75" customHeight="1">
      <c r="A44" s="5" t="s">
        <v>36</v>
      </c>
      <c s="5"/>
      <c s="35" t="s">
        <v>79</v>
      </c>
      <c s="5"/>
      <c s="21" t="s">
        <v>328</v>
      </c>
      <c s="5"/>
      <c s="5"/>
      <c s="5"/>
      <c s="36">
        <f>0+Q44</f>
      </c>
      <c r="O44">
        <f>0+R44</f>
      </c>
      <c r="Q44">
        <f>0+I45+I49+I53+I57+I61+I65+I69</f>
      </c>
      <c>
        <f>0+O45+O49+O53+O57+O61+O65+O69</f>
      </c>
    </row>
    <row r="45" spans="1:16" ht="12.75">
      <c r="A45" s="18" t="s">
        <v>38</v>
      </c>
      <c s="23" t="s">
        <v>33</v>
      </c>
      <c s="23" t="s">
        <v>1004</v>
      </c>
      <c s="18" t="s">
        <v>40</v>
      </c>
      <c s="24" t="s">
        <v>1005</v>
      </c>
      <c s="25" t="s">
        <v>169</v>
      </c>
      <c s="26">
        <v>55.9</v>
      </c>
      <c s="27">
        <v>0</v>
      </c>
      <c s="27">
        <f>ROUND(ROUND(H45,2)*ROUND(G45,3),2)</f>
      </c>
      <c r="O45">
        <f>(I45*21)/100</f>
      </c>
      <c t="s">
        <v>16</v>
      </c>
    </row>
    <row r="46" spans="1:5" ht="63.75">
      <c r="A46" s="28" t="s">
        <v>43</v>
      </c>
      <c r="E46" s="29" t="s">
        <v>1051</v>
      </c>
    </row>
    <row r="47" spans="1:5" ht="12.75">
      <c r="A47" s="30" t="s">
        <v>45</v>
      </c>
      <c r="E47" s="31" t="s">
        <v>40</v>
      </c>
    </row>
    <row r="48" spans="1:5" ht="267.75">
      <c r="A48" t="s">
        <v>46</v>
      </c>
      <c r="E48" s="29" t="s">
        <v>1007</v>
      </c>
    </row>
    <row r="49" spans="1:16" ht="12.75">
      <c r="A49" s="18" t="s">
        <v>38</v>
      </c>
      <c s="23" t="s">
        <v>35</v>
      </c>
      <c s="23" t="s">
        <v>1016</v>
      </c>
      <c s="18" t="s">
        <v>40</v>
      </c>
      <c s="24" t="s">
        <v>1017</v>
      </c>
      <c s="25" t="s">
        <v>169</v>
      </c>
      <c s="26">
        <v>61.5</v>
      </c>
      <c s="27">
        <v>0</v>
      </c>
      <c s="27">
        <f>ROUND(ROUND(H49,2)*ROUND(G49,3),2)</f>
      </c>
      <c r="O49">
        <f>(I49*21)/100</f>
      </c>
      <c t="s">
        <v>16</v>
      </c>
    </row>
    <row r="50" spans="1:5" ht="12.75">
      <c r="A50" s="28" t="s">
        <v>43</v>
      </c>
      <c r="E50" s="29" t="s">
        <v>1018</v>
      </c>
    </row>
    <row r="51" spans="1:5" ht="12.75">
      <c r="A51" s="30" t="s">
        <v>45</v>
      </c>
      <c r="E51" s="31" t="s">
        <v>40</v>
      </c>
    </row>
    <row r="52" spans="1:5" ht="51">
      <c r="A52" t="s">
        <v>46</v>
      </c>
      <c r="E52" s="29" t="s">
        <v>1019</v>
      </c>
    </row>
    <row r="53" spans="1:16" ht="12.75">
      <c r="A53" s="18" t="s">
        <v>38</v>
      </c>
      <c s="23" t="s">
        <v>87</v>
      </c>
      <c s="23" t="s">
        <v>1020</v>
      </c>
      <c s="18" t="s">
        <v>40</v>
      </c>
      <c s="24" t="s">
        <v>1021</v>
      </c>
      <c s="25" t="s">
        <v>169</v>
      </c>
      <c s="26">
        <v>21.9</v>
      </c>
      <c s="27">
        <v>0</v>
      </c>
      <c s="27">
        <f>ROUND(ROUND(H53,2)*ROUND(G53,3),2)</f>
      </c>
      <c r="O53">
        <f>(I53*21)/100</f>
      </c>
      <c t="s">
        <v>16</v>
      </c>
    </row>
    <row r="54" spans="1:5" ht="12.75">
      <c r="A54" s="28" t="s">
        <v>43</v>
      </c>
      <c r="E54" s="29" t="s">
        <v>1022</v>
      </c>
    </row>
    <row r="55" spans="1:5" ht="12.75">
      <c r="A55" s="30" t="s">
        <v>45</v>
      </c>
      <c r="E55" s="31" t="s">
        <v>40</v>
      </c>
    </row>
    <row r="56" spans="1:5" ht="38.25">
      <c r="A56" t="s">
        <v>46</v>
      </c>
      <c r="E56" s="29" t="s">
        <v>1023</v>
      </c>
    </row>
    <row r="57" spans="1:16" ht="12.75">
      <c r="A57" s="18" t="s">
        <v>38</v>
      </c>
      <c s="23" t="s">
        <v>91</v>
      </c>
      <c s="23" t="s">
        <v>1024</v>
      </c>
      <c s="18" t="s">
        <v>40</v>
      </c>
      <c s="24" t="s">
        <v>1025</v>
      </c>
      <c s="25" t="s">
        <v>145</v>
      </c>
      <c s="26">
        <v>1</v>
      </c>
      <c s="27">
        <v>0</v>
      </c>
      <c s="27">
        <f>ROUND(ROUND(H57,2)*ROUND(G57,3),2)</f>
      </c>
      <c r="O57">
        <f>(I57*21)/100</f>
      </c>
      <c t="s">
        <v>16</v>
      </c>
    </row>
    <row r="58" spans="1:5" ht="38.25">
      <c r="A58" s="28" t="s">
        <v>43</v>
      </c>
      <c r="E58" s="29" t="s">
        <v>1026</v>
      </c>
    </row>
    <row r="59" spans="1:5" ht="12.75">
      <c r="A59" s="30" t="s">
        <v>45</v>
      </c>
      <c r="E59" s="31" t="s">
        <v>40</v>
      </c>
    </row>
    <row r="60" spans="1:5" ht="12.75">
      <c r="A60" t="s">
        <v>46</v>
      </c>
      <c r="E60" s="29" t="s">
        <v>40</v>
      </c>
    </row>
    <row r="61" spans="1:16" ht="12.75">
      <c r="A61" s="18" t="s">
        <v>38</v>
      </c>
      <c s="23" t="s">
        <v>94</v>
      </c>
      <c s="23" t="s">
        <v>1027</v>
      </c>
      <c s="18" t="s">
        <v>40</v>
      </c>
      <c s="24" t="s">
        <v>1028</v>
      </c>
      <c s="25" t="s">
        <v>145</v>
      </c>
      <c s="26">
        <v>2</v>
      </c>
      <c s="27">
        <v>0</v>
      </c>
      <c s="27">
        <f>ROUND(ROUND(H61,2)*ROUND(G61,3),2)</f>
      </c>
      <c r="O61">
        <f>(I61*21)/100</f>
      </c>
      <c t="s">
        <v>16</v>
      </c>
    </row>
    <row r="62" spans="1:5" ht="38.25">
      <c r="A62" s="28" t="s">
        <v>43</v>
      </c>
      <c r="E62" s="29" t="s">
        <v>1029</v>
      </c>
    </row>
    <row r="63" spans="1:5" ht="12.75">
      <c r="A63" s="30" t="s">
        <v>45</v>
      </c>
      <c r="E63" s="31" t="s">
        <v>40</v>
      </c>
    </row>
    <row r="64" spans="1:5" ht="25.5">
      <c r="A64" t="s">
        <v>46</v>
      </c>
      <c r="E64" s="29" t="s">
        <v>1030</v>
      </c>
    </row>
    <row r="65" spans="1:16" ht="12.75">
      <c r="A65" s="18" t="s">
        <v>38</v>
      </c>
      <c s="23" t="s">
        <v>97</v>
      </c>
      <c s="23" t="s">
        <v>1031</v>
      </c>
      <c s="18" t="s">
        <v>40</v>
      </c>
      <c s="24" t="s">
        <v>1032</v>
      </c>
      <c s="25" t="s">
        <v>42</v>
      </c>
      <c s="26">
        <v>1</v>
      </c>
      <c s="27">
        <v>0</v>
      </c>
      <c s="27">
        <f>ROUND(ROUND(H65,2)*ROUND(G65,3),2)</f>
      </c>
      <c r="O65">
        <f>(I65*21)/100</f>
      </c>
      <c t="s">
        <v>16</v>
      </c>
    </row>
    <row r="66" spans="1:5" ht="12.75">
      <c r="A66" s="28" t="s">
        <v>43</v>
      </c>
      <c r="E66" s="29" t="s">
        <v>40</v>
      </c>
    </row>
    <row r="67" spans="1:5" ht="12.75">
      <c r="A67" s="30" t="s">
        <v>45</v>
      </c>
      <c r="E67" s="31" t="s">
        <v>40</v>
      </c>
    </row>
    <row r="68" spans="1:5" ht="25.5">
      <c r="A68" t="s">
        <v>46</v>
      </c>
      <c r="E68" s="29" t="s">
        <v>1033</v>
      </c>
    </row>
    <row r="69" spans="1:16" ht="12.75">
      <c r="A69" s="18" t="s">
        <v>38</v>
      </c>
      <c s="23" t="s">
        <v>100</v>
      </c>
      <c s="23" t="s">
        <v>1034</v>
      </c>
      <c s="18" t="s">
        <v>40</v>
      </c>
      <c s="24" t="s">
        <v>1035</v>
      </c>
      <c s="25" t="s">
        <v>169</v>
      </c>
      <c s="26">
        <v>55.9</v>
      </c>
      <c s="27">
        <v>0</v>
      </c>
      <c s="27">
        <f>ROUND(ROUND(H69,2)*ROUND(G69,3),2)</f>
      </c>
      <c r="O69">
        <f>(I69*21)/100</f>
      </c>
      <c t="s">
        <v>16</v>
      </c>
    </row>
    <row r="70" spans="1:5" ht="12.75">
      <c r="A70" s="28" t="s">
        <v>43</v>
      </c>
      <c r="E70" s="29" t="s">
        <v>1036</v>
      </c>
    </row>
    <row r="71" spans="1:5" ht="12.75">
      <c r="A71" s="30" t="s">
        <v>45</v>
      </c>
      <c r="E71" s="31" t="s">
        <v>40</v>
      </c>
    </row>
    <row r="72" spans="1:5" ht="51">
      <c r="A72" t="s">
        <v>46</v>
      </c>
      <c r="E72" s="29" t="s">
        <v>1037</v>
      </c>
    </row>
    <row r="73" spans="1:18" ht="12.75" customHeight="1">
      <c r="A73" s="5" t="s">
        <v>36</v>
      </c>
      <c s="5"/>
      <c s="35" t="s">
        <v>33</v>
      </c>
      <c s="5"/>
      <c s="21" t="s">
        <v>386</v>
      </c>
      <c s="5"/>
      <c s="5"/>
      <c s="5"/>
      <c s="36">
        <f>0+Q73</f>
      </c>
      <c r="O73">
        <f>0+R73</f>
      </c>
      <c r="Q73">
        <f>0+I74</f>
      </c>
      <c>
        <f>0+O74</f>
      </c>
    </row>
    <row r="74" spans="1:16" ht="12.75">
      <c r="A74" s="18" t="s">
        <v>38</v>
      </c>
      <c s="23" t="s">
        <v>103</v>
      </c>
      <c s="23" t="s">
        <v>1038</v>
      </c>
      <c s="18" t="s">
        <v>40</v>
      </c>
      <c s="24" t="s">
        <v>1039</v>
      </c>
      <c s="25" t="s">
        <v>169</v>
      </c>
      <c s="26">
        <v>56</v>
      </c>
      <c s="27">
        <v>0</v>
      </c>
      <c s="27">
        <f>ROUND(ROUND(H74,2)*ROUND(G74,3),2)</f>
      </c>
      <c r="O74">
        <f>(I74*21)/100</f>
      </c>
      <c t="s">
        <v>16</v>
      </c>
    </row>
    <row r="75" spans="1:5" ht="25.5">
      <c r="A75" s="28" t="s">
        <v>43</v>
      </c>
      <c r="E75" s="29" t="s">
        <v>1052</v>
      </c>
    </row>
    <row r="76" spans="1:5" ht="12.75">
      <c r="A76" s="30" t="s">
        <v>45</v>
      </c>
      <c r="E76" s="31" t="s">
        <v>40</v>
      </c>
    </row>
    <row r="77" spans="1:5" ht="51">
      <c r="A77" t="s">
        <v>46</v>
      </c>
      <c r="E77" s="29" t="s">
        <v>1053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f>
      </c>
      <c t="s">
        <v>15</v>
      </c>
    </row>
    <row r="3" spans="1:16" ht="15" customHeight="1">
      <c r="A3" t="s">
        <v>1</v>
      </c>
      <c s="8" t="s">
        <v>3</v>
      </c>
      <c s="9" t="s">
        <v>4</v>
      </c>
      <c s="1"/>
      <c s="10" t="s">
        <v>5</v>
      </c>
      <c s="1"/>
      <c s="4"/>
      <c s="3" t="s">
        <v>1054</v>
      </c>
      <c s="32">
        <f>0+I8</f>
      </c>
      <c r="O3" t="s">
        <v>12</v>
      </c>
      <c t="s">
        <v>16</v>
      </c>
    </row>
    <row r="4" spans="1:16" ht="15" customHeight="1">
      <c r="A4" t="s">
        <v>6</v>
      </c>
      <c s="12" t="s">
        <v>11</v>
      </c>
      <c s="13" t="s">
        <v>1054</v>
      </c>
      <c s="5"/>
      <c s="14" t="s">
        <v>1055</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0+I9+I13+I17+I21+I25+I29+I33+I37+I41+I45+I49+I53+I57+I61+I65+I69+I73+I77+I81+I85+I89+I93+I97+I101+I105+I109</f>
      </c>
      <c>
        <f>0+O9+O13+O17+O21+O25+O29+O33+O37+O41+O45+O49+O53+O57+O61+O65+O69+O73+O77+O81+O85+O89+O93+O97+O101+O105+O109</f>
      </c>
    </row>
    <row r="9" spans="1:16" ht="12.75">
      <c r="A9" s="18" t="s">
        <v>38</v>
      </c>
      <c s="23" t="s">
        <v>22</v>
      </c>
      <c s="23" t="s">
        <v>1056</v>
      </c>
      <c s="18" t="s">
        <v>1057</v>
      </c>
      <c s="24" t="s">
        <v>1058</v>
      </c>
      <c s="25" t="s">
        <v>190</v>
      </c>
      <c s="26">
        <v>0</v>
      </c>
      <c s="27">
        <v>21818.18</v>
      </c>
      <c s="27">
        <f>ROUND(ROUND(H9,2)*ROUND(G9,3),2)</f>
      </c>
      <c r="O9">
        <f>(I9*21)/100</f>
      </c>
      <c t="s">
        <v>16</v>
      </c>
    </row>
    <row r="10" spans="1:5" ht="38.25">
      <c r="A10" s="28" t="s">
        <v>43</v>
      </c>
      <c r="E10" s="29" t="s">
        <v>1059</v>
      </c>
    </row>
    <row r="11" spans="1:5" ht="12.75">
      <c r="A11" s="30" t="s">
        <v>45</v>
      </c>
      <c r="E11" s="31" t="s">
        <v>40</v>
      </c>
    </row>
    <row r="12" spans="1:5" ht="12.75">
      <c r="A12" t="s">
        <v>46</v>
      </c>
      <c r="E12" s="29" t="s">
        <v>40</v>
      </c>
    </row>
    <row r="13" spans="1:16" ht="12.75">
      <c r="A13" s="18" t="s">
        <v>38</v>
      </c>
      <c s="23" t="s">
        <v>16</v>
      </c>
      <c s="23" t="s">
        <v>1056</v>
      </c>
      <c s="18" t="s">
        <v>1060</v>
      </c>
      <c s="24" t="s">
        <v>1058</v>
      </c>
      <c s="25" t="s">
        <v>190</v>
      </c>
      <c s="26">
        <v>0</v>
      </c>
      <c s="27">
        <v>330.58</v>
      </c>
      <c s="27">
        <f>ROUND(ROUND(H13,2)*ROUND(G13,3),2)</f>
      </c>
      <c r="O13">
        <f>(I13*21)/100</f>
      </c>
      <c t="s">
        <v>16</v>
      </c>
    </row>
    <row r="14" spans="1:5" ht="38.25">
      <c r="A14" s="28" t="s">
        <v>43</v>
      </c>
      <c r="E14" s="29" t="s">
        <v>1061</v>
      </c>
    </row>
    <row r="15" spans="1:5" ht="12.75">
      <c r="A15" s="30" t="s">
        <v>45</v>
      </c>
      <c r="E15" s="31" t="s">
        <v>40</v>
      </c>
    </row>
    <row r="16" spans="1:5" ht="12.75">
      <c r="A16" t="s">
        <v>46</v>
      </c>
      <c r="E16" s="29" t="s">
        <v>40</v>
      </c>
    </row>
    <row r="17" spans="1:16" ht="12.75">
      <c r="A17" s="18" t="s">
        <v>38</v>
      </c>
      <c s="23" t="s">
        <v>15</v>
      </c>
      <c s="23" t="s">
        <v>1056</v>
      </c>
      <c s="18" t="s">
        <v>1062</v>
      </c>
      <c s="24" t="s">
        <v>1058</v>
      </c>
      <c s="25" t="s">
        <v>190</v>
      </c>
      <c s="26">
        <v>0</v>
      </c>
      <c s="27">
        <v>4132.23</v>
      </c>
      <c s="27">
        <f>ROUND(ROUND(H17,2)*ROUND(G17,3),2)</f>
      </c>
      <c r="O17">
        <f>(I17*21)/100</f>
      </c>
      <c t="s">
        <v>16</v>
      </c>
    </row>
    <row r="18" spans="1:5" ht="38.25">
      <c r="A18" s="28" t="s">
        <v>43</v>
      </c>
      <c r="E18" s="29" t="s">
        <v>1063</v>
      </c>
    </row>
    <row r="19" spans="1:5" ht="12.75">
      <c r="A19" s="30" t="s">
        <v>45</v>
      </c>
      <c r="E19" s="31" t="s">
        <v>40</v>
      </c>
    </row>
    <row r="20" spans="1:5" ht="12.75">
      <c r="A20" t="s">
        <v>46</v>
      </c>
      <c r="E20" s="29" t="s">
        <v>40</v>
      </c>
    </row>
    <row r="21" spans="1:16" ht="12.75">
      <c r="A21" s="18" t="s">
        <v>38</v>
      </c>
      <c s="23" t="s">
        <v>26</v>
      </c>
      <c s="23" t="s">
        <v>1056</v>
      </c>
      <c s="18" t="s">
        <v>1064</v>
      </c>
      <c s="24" t="s">
        <v>1058</v>
      </c>
      <c s="25" t="s">
        <v>190</v>
      </c>
      <c s="26">
        <v>0</v>
      </c>
      <c s="27">
        <v>21818.18</v>
      </c>
      <c s="27">
        <f>ROUND(ROUND(H21,2)*ROUND(G21,3),2)</f>
      </c>
      <c r="O21">
        <f>(I21*21)/100</f>
      </c>
      <c t="s">
        <v>16</v>
      </c>
    </row>
    <row r="22" spans="1:5" ht="38.25">
      <c r="A22" s="28" t="s">
        <v>43</v>
      </c>
      <c r="E22" s="29" t="s">
        <v>1065</v>
      </c>
    </row>
    <row r="23" spans="1:5" ht="12.75">
      <c r="A23" s="30" t="s">
        <v>45</v>
      </c>
      <c r="E23" s="31" t="s">
        <v>40</v>
      </c>
    </row>
    <row r="24" spans="1:5" ht="12.75">
      <c r="A24" t="s">
        <v>46</v>
      </c>
      <c r="E24" s="29" t="s">
        <v>40</v>
      </c>
    </row>
    <row r="25" spans="1:16" ht="12.75">
      <c r="A25" s="18" t="s">
        <v>38</v>
      </c>
      <c s="23" t="s">
        <v>28</v>
      </c>
      <c s="23" t="s">
        <v>1056</v>
      </c>
      <c s="18" t="s">
        <v>1066</v>
      </c>
      <c s="24" t="s">
        <v>1058</v>
      </c>
      <c s="25" t="s">
        <v>190</v>
      </c>
      <c s="26">
        <v>0</v>
      </c>
      <c s="27">
        <v>330.58</v>
      </c>
      <c s="27">
        <f>ROUND(ROUND(H25,2)*ROUND(G25,3),2)</f>
      </c>
      <c r="O25">
        <f>(I25*21)/100</f>
      </c>
      <c t="s">
        <v>16</v>
      </c>
    </row>
    <row r="26" spans="1:5" ht="38.25">
      <c r="A26" s="28" t="s">
        <v>43</v>
      </c>
      <c r="E26" s="29" t="s">
        <v>1067</v>
      </c>
    </row>
    <row r="27" spans="1:5" ht="12.75">
      <c r="A27" s="30" t="s">
        <v>45</v>
      </c>
      <c r="E27" s="31" t="s">
        <v>40</v>
      </c>
    </row>
    <row r="28" spans="1:5" ht="12.75">
      <c r="A28" t="s">
        <v>46</v>
      </c>
      <c r="E28" s="29" t="s">
        <v>40</v>
      </c>
    </row>
    <row r="29" spans="1:16" ht="12.75">
      <c r="A29" s="18" t="s">
        <v>38</v>
      </c>
      <c s="23" t="s">
        <v>30</v>
      </c>
      <c s="23" t="s">
        <v>1056</v>
      </c>
      <c s="18" t="s">
        <v>1068</v>
      </c>
      <c s="24" t="s">
        <v>1058</v>
      </c>
      <c s="25" t="s">
        <v>190</v>
      </c>
      <c s="26">
        <v>0</v>
      </c>
      <c s="27">
        <v>10909.09</v>
      </c>
      <c s="27">
        <f>ROUND(ROUND(H29,2)*ROUND(G29,3),2)</f>
      </c>
      <c r="O29">
        <f>(I29*21)/100</f>
      </c>
      <c t="s">
        <v>16</v>
      </c>
    </row>
    <row r="30" spans="1:5" ht="51">
      <c r="A30" s="28" t="s">
        <v>43</v>
      </c>
      <c r="E30" s="29" t="s">
        <v>1069</v>
      </c>
    </row>
    <row r="31" spans="1:5" ht="12.75">
      <c r="A31" s="30" t="s">
        <v>45</v>
      </c>
      <c r="E31" s="31" t="s">
        <v>40</v>
      </c>
    </row>
    <row r="32" spans="1:5" ht="12.75">
      <c r="A32" t="s">
        <v>46</v>
      </c>
      <c r="E32" s="29" t="s">
        <v>40</v>
      </c>
    </row>
    <row r="33" spans="1:16" ht="12.75">
      <c r="A33" s="18" t="s">
        <v>38</v>
      </c>
      <c s="23" t="s">
        <v>76</v>
      </c>
      <c s="23" t="s">
        <v>1056</v>
      </c>
      <c s="18" t="s">
        <v>1070</v>
      </c>
      <c s="24" t="s">
        <v>1058</v>
      </c>
      <c s="25" t="s">
        <v>190</v>
      </c>
      <c s="26">
        <v>0</v>
      </c>
      <c s="27">
        <v>5454.55</v>
      </c>
      <c s="27">
        <f>ROUND(ROUND(H33,2)*ROUND(G33,3),2)</f>
      </c>
      <c r="O33">
        <f>(I33*21)/100</f>
      </c>
      <c t="s">
        <v>16</v>
      </c>
    </row>
    <row r="34" spans="1:5" ht="51">
      <c r="A34" s="28" t="s">
        <v>43</v>
      </c>
      <c r="E34" s="29" t="s">
        <v>1071</v>
      </c>
    </row>
    <row r="35" spans="1:5" ht="12.75">
      <c r="A35" s="30" t="s">
        <v>45</v>
      </c>
      <c r="E35" s="31" t="s">
        <v>40</v>
      </c>
    </row>
    <row r="36" spans="1:5" ht="12.75">
      <c r="A36" t="s">
        <v>46</v>
      </c>
      <c r="E36" s="29" t="s">
        <v>40</v>
      </c>
    </row>
    <row r="37" spans="1:16" ht="12.75">
      <c r="A37" s="18" t="s">
        <v>38</v>
      </c>
      <c s="23" t="s">
        <v>79</v>
      </c>
      <c s="23" t="s">
        <v>1056</v>
      </c>
      <c s="18" t="s">
        <v>1072</v>
      </c>
      <c s="24" t="s">
        <v>1058</v>
      </c>
      <c s="25" t="s">
        <v>190</v>
      </c>
      <c s="26">
        <v>0</v>
      </c>
      <c s="27">
        <v>10909.09</v>
      </c>
      <c s="27">
        <f>ROUND(ROUND(H37,2)*ROUND(G37,3),2)</f>
      </c>
      <c r="O37">
        <f>(I37*21)/100</f>
      </c>
      <c t="s">
        <v>16</v>
      </c>
    </row>
    <row r="38" spans="1:5" ht="51">
      <c r="A38" s="28" t="s">
        <v>43</v>
      </c>
      <c r="E38" s="29" t="s">
        <v>1073</v>
      </c>
    </row>
    <row r="39" spans="1:5" ht="12.75">
      <c r="A39" s="30" t="s">
        <v>45</v>
      </c>
      <c r="E39" s="31" t="s">
        <v>40</v>
      </c>
    </row>
    <row r="40" spans="1:5" ht="12.75">
      <c r="A40" t="s">
        <v>46</v>
      </c>
      <c r="E40" s="29" t="s">
        <v>40</v>
      </c>
    </row>
    <row r="41" spans="1:16" ht="12.75">
      <c r="A41" s="18" t="s">
        <v>38</v>
      </c>
      <c s="23" t="s">
        <v>33</v>
      </c>
      <c s="23" t="s">
        <v>1056</v>
      </c>
      <c s="18" t="s">
        <v>1074</v>
      </c>
      <c s="24" t="s">
        <v>1058</v>
      </c>
      <c s="25" t="s">
        <v>190</v>
      </c>
      <c s="26">
        <v>0</v>
      </c>
      <c s="27">
        <v>5454.55</v>
      </c>
      <c s="27">
        <f>ROUND(ROUND(H41,2)*ROUND(G41,3),2)</f>
      </c>
      <c r="O41">
        <f>(I41*21)/100</f>
      </c>
      <c t="s">
        <v>16</v>
      </c>
    </row>
    <row r="42" spans="1:5" ht="51">
      <c r="A42" s="28" t="s">
        <v>43</v>
      </c>
      <c r="E42" s="29" t="s">
        <v>1075</v>
      </c>
    </row>
    <row r="43" spans="1:5" ht="12.75">
      <c r="A43" s="30" t="s">
        <v>45</v>
      </c>
      <c r="E43" s="31" t="s">
        <v>40</v>
      </c>
    </row>
    <row r="44" spans="1:5" ht="12.75">
      <c r="A44" t="s">
        <v>46</v>
      </c>
      <c r="E44" s="29" t="s">
        <v>40</v>
      </c>
    </row>
    <row r="45" spans="1:16" ht="12.75">
      <c r="A45" s="18" t="s">
        <v>38</v>
      </c>
      <c s="23" t="s">
        <v>35</v>
      </c>
      <c s="23" t="s">
        <v>1056</v>
      </c>
      <c s="18" t="s">
        <v>1076</v>
      </c>
      <c s="24" t="s">
        <v>1058</v>
      </c>
      <c s="25" t="s">
        <v>190</v>
      </c>
      <c s="26">
        <v>0</v>
      </c>
      <c s="27">
        <v>43636.36</v>
      </c>
      <c s="27">
        <f>ROUND(ROUND(H45,2)*ROUND(G45,3),2)</f>
      </c>
      <c r="O45">
        <f>(I45*21)/100</f>
      </c>
      <c t="s">
        <v>16</v>
      </c>
    </row>
    <row r="46" spans="1:5" ht="38.25">
      <c r="A46" s="28" t="s">
        <v>43</v>
      </c>
      <c r="E46" s="29" t="s">
        <v>1077</v>
      </c>
    </row>
    <row r="47" spans="1:5" ht="12.75">
      <c r="A47" s="30" t="s">
        <v>45</v>
      </c>
      <c r="E47" s="31" t="s">
        <v>40</v>
      </c>
    </row>
    <row r="48" spans="1:5" ht="12.75">
      <c r="A48" t="s">
        <v>46</v>
      </c>
      <c r="E48" s="29" t="s">
        <v>40</v>
      </c>
    </row>
    <row r="49" spans="1:16" ht="12.75">
      <c r="A49" s="18" t="s">
        <v>38</v>
      </c>
      <c s="23" t="s">
        <v>87</v>
      </c>
      <c s="23" t="s">
        <v>1056</v>
      </c>
      <c s="18" t="s">
        <v>1078</v>
      </c>
      <c s="24" t="s">
        <v>1058</v>
      </c>
      <c s="25" t="s">
        <v>190</v>
      </c>
      <c s="26">
        <v>0</v>
      </c>
      <c s="27">
        <v>21818.18</v>
      </c>
      <c s="27">
        <f>ROUND(ROUND(H49,2)*ROUND(G49,3),2)</f>
      </c>
      <c r="O49">
        <f>(I49*21)/100</f>
      </c>
      <c t="s">
        <v>16</v>
      </c>
    </row>
    <row r="50" spans="1:5" ht="38.25">
      <c r="A50" s="28" t="s">
        <v>43</v>
      </c>
      <c r="E50" s="29" t="s">
        <v>1079</v>
      </c>
    </row>
    <row r="51" spans="1:5" ht="12.75">
      <c r="A51" s="30" t="s">
        <v>45</v>
      </c>
      <c r="E51" s="31" t="s">
        <v>40</v>
      </c>
    </row>
    <row r="52" spans="1:5" ht="12.75">
      <c r="A52" t="s">
        <v>46</v>
      </c>
      <c r="E52" s="29" t="s">
        <v>40</v>
      </c>
    </row>
    <row r="53" spans="1:16" ht="12.75">
      <c r="A53" s="18" t="s">
        <v>38</v>
      </c>
      <c s="23" t="s">
        <v>91</v>
      </c>
      <c s="23" t="s">
        <v>1056</v>
      </c>
      <c s="18" t="s">
        <v>1080</v>
      </c>
      <c s="24" t="s">
        <v>1058</v>
      </c>
      <c s="25" t="s">
        <v>190</v>
      </c>
      <c s="26">
        <v>0</v>
      </c>
      <c s="27">
        <v>43636.36</v>
      </c>
      <c s="27">
        <f>ROUND(ROUND(H53,2)*ROUND(G53,3),2)</f>
      </c>
      <c r="O53">
        <f>(I53*21)/100</f>
      </c>
      <c t="s">
        <v>16</v>
      </c>
    </row>
    <row r="54" spans="1:5" ht="38.25">
      <c r="A54" s="28" t="s">
        <v>43</v>
      </c>
      <c r="E54" s="29" t="s">
        <v>1081</v>
      </c>
    </row>
    <row r="55" spans="1:5" ht="12.75">
      <c r="A55" s="30" t="s">
        <v>45</v>
      </c>
      <c r="E55" s="31" t="s">
        <v>40</v>
      </c>
    </row>
    <row r="56" spans="1:5" ht="12.75">
      <c r="A56" t="s">
        <v>46</v>
      </c>
      <c r="E56" s="29" t="s">
        <v>40</v>
      </c>
    </row>
    <row r="57" spans="1:16" ht="12.75">
      <c r="A57" s="18" t="s">
        <v>38</v>
      </c>
      <c s="23" t="s">
        <v>94</v>
      </c>
      <c s="23" t="s">
        <v>1056</v>
      </c>
      <c s="18" t="s">
        <v>1082</v>
      </c>
      <c s="24" t="s">
        <v>1058</v>
      </c>
      <c s="25" t="s">
        <v>190</v>
      </c>
      <c s="26">
        <v>0</v>
      </c>
      <c s="27">
        <v>21818.18</v>
      </c>
      <c s="27">
        <f>ROUND(ROUND(H57,2)*ROUND(G57,3),2)</f>
      </c>
      <c r="O57">
        <f>(I57*21)/100</f>
      </c>
      <c t="s">
        <v>16</v>
      </c>
    </row>
    <row r="58" spans="1:5" ht="38.25">
      <c r="A58" s="28" t="s">
        <v>43</v>
      </c>
      <c r="E58" s="29" t="s">
        <v>1083</v>
      </c>
    </row>
    <row r="59" spans="1:5" ht="12.75">
      <c r="A59" s="30" t="s">
        <v>45</v>
      </c>
      <c r="E59" s="31" t="s">
        <v>40</v>
      </c>
    </row>
    <row r="60" spans="1:5" ht="12.75">
      <c r="A60" t="s">
        <v>46</v>
      </c>
      <c r="E60" s="29" t="s">
        <v>40</v>
      </c>
    </row>
    <row r="61" spans="1:16" ht="25.5">
      <c r="A61" s="18" t="s">
        <v>38</v>
      </c>
      <c s="23" t="s">
        <v>97</v>
      </c>
      <c s="23" t="s">
        <v>1084</v>
      </c>
      <c s="18" t="s">
        <v>40</v>
      </c>
      <c s="24" t="s">
        <v>1085</v>
      </c>
      <c s="25" t="s">
        <v>190</v>
      </c>
      <c s="26">
        <v>0</v>
      </c>
      <c s="27">
        <v>650</v>
      </c>
      <c s="27">
        <f>ROUND(ROUND(H61,2)*ROUND(G61,3),2)</f>
      </c>
      <c r="O61">
        <f>(I61*21)/100</f>
      </c>
      <c t="s">
        <v>16</v>
      </c>
    </row>
    <row r="62" spans="1:5" ht="12.75">
      <c r="A62" s="28" t="s">
        <v>43</v>
      </c>
      <c r="E62" s="29" t="s">
        <v>1086</v>
      </c>
    </row>
    <row r="63" spans="1:5" ht="12.75">
      <c r="A63" s="30" t="s">
        <v>45</v>
      </c>
      <c r="E63" s="31" t="s">
        <v>40</v>
      </c>
    </row>
    <row r="64" spans="1:5" ht="12.75">
      <c r="A64" t="s">
        <v>46</v>
      </c>
      <c r="E64" s="29" t="s">
        <v>40</v>
      </c>
    </row>
    <row r="65" spans="1:16" ht="12.75">
      <c r="A65" s="18" t="s">
        <v>38</v>
      </c>
      <c s="23" t="s">
        <v>100</v>
      </c>
      <c s="23" t="s">
        <v>1087</v>
      </c>
      <c s="18" t="s">
        <v>40</v>
      </c>
      <c s="24" t="s">
        <v>1088</v>
      </c>
      <c s="25" t="s">
        <v>145</v>
      </c>
      <c s="26">
        <v>0</v>
      </c>
      <c s="27">
        <v>10000</v>
      </c>
      <c s="27">
        <f>ROUND(ROUND(H65,2)*ROUND(G65,3),2)</f>
      </c>
      <c r="O65">
        <f>(I65*21)/100</f>
      </c>
      <c t="s">
        <v>16</v>
      </c>
    </row>
    <row r="66" spans="1:5" ht="12.75">
      <c r="A66" s="28" t="s">
        <v>43</v>
      </c>
      <c r="E66" s="29" t="s">
        <v>1089</v>
      </c>
    </row>
    <row r="67" spans="1:5" ht="12.75">
      <c r="A67" s="30" t="s">
        <v>45</v>
      </c>
      <c r="E67" s="31" t="s">
        <v>40</v>
      </c>
    </row>
    <row r="68" spans="1:5" ht="12.75">
      <c r="A68" t="s">
        <v>46</v>
      </c>
      <c r="E68" s="29" t="s">
        <v>40</v>
      </c>
    </row>
    <row r="69" spans="1:16" ht="12.75">
      <c r="A69" s="18" t="s">
        <v>38</v>
      </c>
      <c s="23" t="s">
        <v>103</v>
      </c>
      <c s="23" t="s">
        <v>1090</v>
      </c>
      <c s="18" t="s">
        <v>1091</v>
      </c>
      <c s="24" t="s">
        <v>1092</v>
      </c>
      <c s="25" t="s">
        <v>190</v>
      </c>
      <c s="26">
        <v>0</v>
      </c>
      <c s="27">
        <v>21818.18</v>
      </c>
      <c s="27">
        <f>ROUND(ROUND(H69,2)*ROUND(G69,3),2)</f>
      </c>
      <c r="O69">
        <f>(I69*21)/100</f>
      </c>
      <c t="s">
        <v>16</v>
      </c>
    </row>
    <row r="70" spans="1:5" ht="38.25">
      <c r="A70" s="28" t="s">
        <v>43</v>
      </c>
      <c r="E70" s="29" t="s">
        <v>1093</v>
      </c>
    </row>
    <row r="71" spans="1:5" ht="12.75">
      <c r="A71" s="30" t="s">
        <v>45</v>
      </c>
      <c r="E71" s="31" t="s">
        <v>40</v>
      </c>
    </row>
    <row r="72" spans="1:5" ht="12.75">
      <c r="A72" t="s">
        <v>46</v>
      </c>
      <c r="E72" s="29" t="s">
        <v>40</v>
      </c>
    </row>
    <row r="73" spans="1:16" ht="12.75">
      <c r="A73" s="18" t="s">
        <v>38</v>
      </c>
      <c s="23" t="s">
        <v>107</v>
      </c>
      <c s="23" t="s">
        <v>1090</v>
      </c>
      <c s="18" t="s">
        <v>1094</v>
      </c>
      <c s="24" t="s">
        <v>1092</v>
      </c>
      <c s="25" t="s">
        <v>190</v>
      </c>
      <c s="26">
        <v>0</v>
      </c>
      <c s="27">
        <v>10909.09</v>
      </c>
      <c s="27">
        <f>ROUND(ROUND(H73,2)*ROUND(G73,3),2)</f>
      </c>
      <c r="O73">
        <f>(I73*21)/100</f>
      </c>
      <c t="s">
        <v>16</v>
      </c>
    </row>
    <row r="74" spans="1:5" ht="38.25">
      <c r="A74" s="28" t="s">
        <v>43</v>
      </c>
      <c r="E74" s="29" t="s">
        <v>1095</v>
      </c>
    </row>
    <row r="75" spans="1:5" ht="12.75">
      <c r="A75" s="30" t="s">
        <v>45</v>
      </c>
      <c r="E75" s="31" t="s">
        <v>40</v>
      </c>
    </row>
    <row r="76" spans="1:5" ht="12.75">
      <c r="A76" t="s">
        <v>46</v>
      </c>
      <c r="E76" s="29" t="s">
        <v>40</v>
      </c>
    </row>
    <row r="77" spans="1:16" ht="12.75">
      <c r="A77" s="18" t="s">
        <v>38</v>
      </c>
      <c s="23" t="s">
        <v>111</v>
      </c>
      <c s="23" t="s">
        <v>1090</v>
      </c>
      <c s="18" t="s">
        <v>1096</v>
      </c>
      <c s="24" t="s">
        <v>1092</v>
      </c>
      <c s="25" t="s">
        <v>190</v>
      </c>
      <c s="26">
        <v>0</v>
      </c>
      <c s="27">
        <v>330.58</v>
      </c>
      <c s="27">
        <f>ROUND(ROUND(H77,2)*ROUND(G77,3),2)</f>
      </c>
      <c r="O77">
        <f>(I77*21)/100</f>
      </c>
      <c t="s">
        <v>16</v>
      </c>
    </row>
    <row r="78" spans="1:5" ht="38.25">
      <c r="A78" s="28" t="s">
        <v>43</v>
      </c>
      <c r="E78" s="29" t="s">
        <v>1097</v>
      </c>
    </row>
    <row r="79" spans="1:5" ht="12.75">
      <c r="A79" s="30" t="s">
        <v>45</v>
      </c>
      <c r="E79" s="31" t="s">
        <v>40</v>
      </c>
    </row>
    <row r="80" spans="1:5" ht="12.75">
      <c r="A80" t="s">
        <v>46</v>
      </c>
      <c r="E80" s="29" t="s">
        <v>40</v>
      </c>
    </row>
    <row r="81" spans="1:16" ht="12.75">
      <c r="A81" s="18" t="s">
        <v>38</v>
      </c>
      <c s="23" t="s">
        <v>200</v>
      </c>
      <c s="23" t="s">
        <v>1090</v>
      </c>
      <c s="18" t="s">
        <v>1098</v>
      </c>
      <c s="24" t="s">
        <v>1092</v>
      </c>
      <c s="25" t="s">
        <v>190</v>
      </c>
      <c s="26">
        <v>0</v>
      </c>
      <c s="27">
        <v>165.29</v>
      </c>
      <c s="27">
        <f>ROUND(ROUND(H81,2)*ROUND(G81,3),2)</f>
      </c>
      <c r="O81">
        <f>(I81*21)/100</f>
      </c>
      <c t="s">
        <v>16</v>
      </c>
    </row>
    <row r="82" spans="1:5" ht="38.25">
      <c r="A82" s="28" t="s">
        <v>43</v>
      </c>
      <c r="E82" s="29" t="s">
        <v>1099</v>
      </c>
    </row>
    <row r="83" spans="1:5" ht="12.75">
      <c r="A83" s="30" t="s">
        <v>45</v>
      </c>
      <c r="E83" s="31" t="s">
        <v>40</v>
      </c>
    </row>
    <row r="84" spans="1:5" ht="12.75">
      <c r="A84" t="s">
        <v>46</v>
      </c>
      <c r="E84" s="29" t="s">
        <v>40</v>
      </c>
    </row>
    <row r="85" spans="1:16" ht="12.75">
      <c r="A85" s="18" t="s">
        <v>38</v>
      </c>
      <c s="23" t="s">
        <v>206</v>
      </c>
      <c s="23" t="s">
        <v>1090</v>
      </c>
      <c s="18" t="s">
        <v>1100</v>
      </c>
      <c s="24" t="s">
        <v>1092</v>
      </c>
      <c s="25" t="s">
        <v>190</v>
      </c>
      <c s="26">
        <v>0</v>
      </c>
      <c s="27">
        <v>43636.36</v>
      </c>
      <c s="27">
        <f>ROUND(ROUND(H85,2)*ROUND(G85,3),2)</f>
      </c>
      <c r="O85">
        <f>(I85*21)/100</f>
      </c>
      <c t="s">
        <v>16</v>
      </c>
    </row>
    <row r="86" spans="1:5" ht="38.25">
      <c r="A86" s="28" t="s">
        <v>43</v>
      </c>
      <c r="E86" s="29" t="s">
        <v>1101</v>
      </c>
    </row>
    <row r="87" spans="1:5" ht="12.75">
      <c r="A87" s="30" t="s">
        <v>45</v>
      </c>
      <c r="E87" s="31" t="s">
        <v>40</v>
      </c>
    </row>
    <row r="88" spans="1:5" ht="12.75">
      <c r="A88" t="s">
        <v>46</v>
      </c>
      <c r="E88" s="29" t="s">
        <v>40</v>
      </c>
    </row>
    <row r="89" spans="1:16" ht="12.75">
      <c r="A89" s="18" t="s">
        <v>38</v>
      </c>
      <c s="23" t="s">
        <v>211</v>
      </c>
      <c s="23" t="s">
        <v>1090</v>
      </c>
      <c s="18" t="s">
        <v>1102</v>
      </c>
      <c s="24" t="s">
        <v>1092</v>
      </c>
      <c s="25" t="s">
        <v>190</v>
      </c>
      <c s="26">
        <v>0</v>
      </c>
      <c s="27">
        <v>21818.18</v>
      </c>
      <c s="27">
        <f>ROUND(ROUND(H89,2)*ROUND(G89,3),2)</f>
      </c>
      <c r="O89">
        <f>(I89*21)/100</f>
      </c>
      <c t="s">
        <v>16</v>
      </c>
    </row>
    <row r="90" spans="1:5" ht="38.25">
      <c r="A90" s="28" t="s">
        <v>43</v>
      </c>
      <c r="E90" s="29" t="s">
        <v>1103</v>
      </c>
    </row>
    <row r="91" spans="1:5" ht="12.75">
      <c r="A91" s="30" t="s">
        <v>45</v>
      </c>
      <c r="E91" s="31" t="s">
        <v>40</v>
      </c>
    </row>
    <row r="92" spans="1:5" ht="12.75">
      <c r="A92" t="s">
        <v>46</v>
      </c>
      <c r="E92" s="29" t="s">
        <v>40</v>
      </c>
    </row>
    <row r="93" spans="1:16" ht="12.75">
      <c r="A93" s="18" t="s">
        <v>38</v>
      </c>
      <c s="23" t="s">
        <v>216</v>
      </c>
      <c s="23" t="s">
        <v>1090</v>
      </c>
      <c s="18" t="s">
        <v>1104</v>
      </c>
      <c s="24" t="s">
        <v>1092</v>
      </c>
      <c s="25" t="s">
        <v>190</v>
      </c>
      <c s="26">
        <v>0</v>
      </c>
      <c s="27">
        <v>43636.36</v>
      </c>
      <c s="27">
        <f>ROUND(ROUND(H93,2)*ROUND(G93,3),2)</f>
      </c>
      <c r="O93">
        <f>(I93*21)/100</f>
      </c>
      <c t="s">
        <v>16</v>
      </c>
    </row>
    <row r="94" spans="1:5" ht="38.25">
      <c r="A94" s="28" t="s">
        <v>43</v>
      </c>
      <c r="E94" s="29" t="s">
        <v>1105</v>
      </c>
    </row>
    <row r="95" spans="1:5" ht="12.75">
      <c r="A95" s="30" t="s">
        <v>45</v>
      </c>
      <c r="E95" s="31" t="s">
        <v>40</v>
      </c>
    </row>
    <row r="96" spans="1:5" ht="12.75">
      <c r="A96" t="s">
        <v>46</v>
      </c>
      <c r="E96" s="29" t="s">
        <v>40</v>
      </c>
    </row>
    <row r="97" spans="1:16" ht="12.75">
      <c r="A97" s="18" t="s">
        <v>38</v>
      </c>
      <c s="23" t="s">
        <v>221</v>
      </c>
      <c s="23" t="s">
        <v>1090</v>
      </c>
      <c s="18" t="s">
        <v>1106</v>
      </c>
      <c s="24" t="s">
        <v>1092</v>
      </c>
      <c s="25" t="s">
        <v>190</v>
      </c>
      <c s="26">
        <v>0</v>
      </c>
      <c s="27">
        <v>21818.18</v>
      </c>
      <c s="27">
        <f>ROUND(ROUND(H97,2)*ROUND(G97,3),2)</f>
      </c>
      <c r="O97">
        <f>(I97*21)/100</f>
      </c>
      <c t="s">
        <v>16</v>
      </c>
    </row>
    <row r="98" spans="1:5" ht="38.25">
      <c r="A98" s="28" t="s">
        <v>43</v>
      </c>
      <c r="E98" s="29" t="s">
        <v>1107</v>
      </c>
    </row>
    <row r="99" spans="1:5" ht="12.75">
      <c r="A99" s="30" t="s">
        <v>45</v>
      </c>
      <c r="E99" s="31" t="s">
        <v>40</v>
      </c>
    </row>
    <row r="100" spans="1:5" ht="12.75">
      <c r="A100" t="s">
        <v>46</v>
      </c>
      <c r="E100" s="29" t="s">
        <v>40</v>
      </c>
    </row>
    <row r="101" spans="1:16" ht="25.5">
      <c r="A101" s="18" t="s">
        <v>38</v>
      </c>
      <c s="23" t="s">
        <v>227</v>
      </c>
      <c s="23" t="s">
        <v>1108</v>
      </c>
      <c s="18" t="s">
        <v>40</v>
      </c>
      <c s="24" t="s">
        <v>1109</v>
      </c>
      <c s="25" t="s">
        <v>190</v>
      </c>
      <c s="26">
        <v>0</v>
      </c>
      <c s="27">
        <v>650</v>
      </c>
      <c s="27">
        <f>ROUND(ROUND(H101,2)*ROUND(G101,3),2)</f>
      </c>
      <c r="O101">
        <f>(I101*21)/100</f>
      </c>
      <c t="s">
        <v>16</v>
      </c>
    </row>
    <row r="102" spans="1:5" ht="12.75">
      <c r="A102" s="28" t="s">
        <v>43</v>
      </c>
      <c r="E102" s="29" t="s">
        <v>1110</v>
      </c>
    </row>
    <row r="103" spans="1:5" ht="12.75">
      <c r="A103" s="30" t="s">
        <v>45</v>
      </c>
      <c r="E103" s="31" t="s">
        <v>40</v>
      </c>
    </row>
    <row r="104" spans="1:5" ht="12.75">
      <c r="A104" t="s">
        <v>46</v>
      </c>
      <c r="E104" s="29" t="s">
        <v>40</v>
      </c>
    </row>
    <row r="105" spans="1:16" ht="12.75">
      <c r="A105" s="18" t="s">
        <v>38</v>
      </c>
      <c s="23" t="s">
        <v>232</v>
      </c>
      <c s="23" t="s">
        <v>1111</v>
      </c>
      <c s="18" t="s">
        <v>40</v>
      </c>
      <c s="24" t="s">
        <v>1112</v>
      </c>
      <c s="25" t="s">
        <v>145</v>
      </c>
      <c s="26">
        <v>0</v>
      </c>
      <c s="27">
        <v>10000</v>
      </c>
      <c s="27">
        <f>ROUND(ROUND(H105,2)*ROUND(G105,3),2)</f>
      </c>
      <c r="O105">
        <f>(I105*21)/100</f>
      </c>
      <c t="s">
        <v>16</v>
      </c>
    </row>
    <row r="106" spans="1:5" ht="12.75">
      <c r="A106" s="28" t="s">
        <v>43</v>
      </c>
      <c r="E106" s="29" t="s">
        <v>1089</v>
      </c>
    </row>
    <row r="107" spans="1:5" ht="12.75">
      <c r="A107" s="30" t="s">
        <v>45</v>
      </c>
      <c r="E107" s="31" t="s">
        <v>40</v>
      </c>
    </row>
    <row r="108" spans="1:5" ht="12.75">
      <c r="A108" t="s">
        <v>46</v>
      </c>
      <c r="E108" s="29" t="s">
        <v>40</v>
      </c>
    </row>
    <row r="109" spans="1:16" ht="12.75">
      <c r="A109" s="18" t="s">
        <v>38</v>
      </c>
      <c s="23" t="s">
        <v>238</v>
      </c>
      <c s="23" t="s">
        <v>1113</v>
      </c>
      <c s="18" t="s">
        <v>40</v>
      </c>
      <c s="24" t="s">
        <v>1114</v>
      </c>
      <c s="25" t="s">
        <v>42</v>
      </c>
      <c s="26">
        <v>1</v>
      </c>
      <c s="27">
        <v>8232945.45</v>
      </c>
      <c s="27">
        <f>ROUND(ROUND(H109,2)*ROUND(G109,3),2)</f>
      </c>
      <c r="O109">
        <f>(I109*21)/100</f>
      </c>
      <c t="s">
        <v>16</v>
      </c>
    </row>
    <row r="110" spans="1:5" ht="63.75">
      <c r="A110" s="28" t="s">
        <v>43</v>
      </c>
      <c r="E110" s="29" t="s">
        <v>1115</v>
      </c>
    </row>
    <row r="111" spans="1:5" ht="12.75">
      <c r="A111" s="30" t="s">
        <v>45</v>
      </c>
      <c r="E111" s="31" t="s">
        <v>40</v>
      </c>
    </row>
    <row r="112" spans="1:5" ht="12.75">
      <c r="A112" t="s">
        <v>46</v>
      </c>
      <c r="E112" s="29" t="s">
        <v>1116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0+O8+O13+O18</f>
      </c>
      <c t="s">
        <v>15</v>
      </c>
    </row>
    <row r="3" spans="1:16" ht="15" customHeight="1">
      <c r="A3" t="s">
        <v>1</v>
      </c>
      <c s="8" t="s">
        <v>3</v>
      </c>
      <c s="9" t="s">
        <v>4</v>
      </c>
      <c s="1"/>
      <c s="10" t="s">
        <v>5</v>
      </c>
      <c s="1"/>
      <c s="4"/>
      <c s="3" t="s">
        <v>1117</v>
      </c>
      <c s="32">
        <f>0+I8+I13+I18</f>
      </c>
      <c r="O3" t="s">
        <v>12</v>
      </c>
      <c t="s">
        <v>16</v>
      </c>
    </row>
    <row r="4" spans="1:16" ht="15" customHeight="1">
      <c r="A4" t="s">
        <v>6</v>
      </c>
      <c s="12" t="s">
        <v>11</v>
      </c>
      <c s="13" t="s">
        <v>1117</v>
      </c>
      <c s="5"/>
      <c s="14" t="s">
        <v>1118</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1119</v>
      </c>
      <c s="18" t="s">
        <v>40</v>
      </c>
      <c s="24" t="s">
        <v>1120</v>
      </c>
      <c s="25" t="s">
        <v>42</v>
      </c>
      <c s="26">
        <v>1</v>
      </c>
      <c s="27">
        <v>0</v>
      </c>
      <c s="27">
        <f>ROUND(ROUND(H9,2)*ROUND(G9,3),2)</f>
      </c>
      <c r="O9">
        <f>(I9*21)/100</f>
      </c>
      <c t="s">
        <v>16</v>
      </c>
    </row>
    <row r="10" spans="1:5" ht="114.75">
      <c r="A10" s="28" t="s">
        <v>43</v>
      </c>
      <c r="E10" s="29" t="s">
        <v>1121</v>
      </c>
    </row>
    <row r="11" spans="1:5" ht="12.75">
      <c r="A11" s="30" t="s">
        <v>45</v>
      </c>
      <c r="E11" s="31" t="s">
        <v>40</v>
      </c>
    </row>
    <row r="12" spans="1:5" ht="12.75">
      <c r="A12" t="s">
        <v>46</v>
      </c>
      <c r="E12" s="29" t="s">
        <v>880</v>
      </c>
    </row>
    <row r="13" spans="1:18" ht="12.75" customHeight="1">
      <c r="A13" s="5" t="s">
        <v>36</v>
      </c>
      <c s="5"/>
      <c s="35" t="s">
        <v>28</v>
      </c>
      <c s="5"/>
      <c s="21" t="s">
        <v>255</v>
      </c>
      <c s="5"/>
      <c s="5"/>
      <c s="5"/>
      <c s="36">
        <f>0+Q13</f>
      </c>
      <c r="O13">
        <f>0+R13</f>
      </c>
      <c r="Q13">
        <f>0+I14</f>
      </c>
      <c>
        <f>0+O14</f>
      </c>
    </row>
    <row r="14" spans="1:16" ht="12.75">
      <c r="A14" s="18" t="s">
        <v>38</v>
      </c>
      <c s="23" t="s">
        <v>16</v>
      </c>
      <c s="23" t="s">
        <v>1122</v>
      </c>
      <c s="18" t="s">
        <v>40</v>
      </c>
      <c s="24" t="s">
        <v>1123</v>
      </c>
      <c s="25" t="s">
        <v>150</v>
      </c>
      <c s="26">
        <v>30</v>
      </c>
      <c s="27">
        <v>0</v>
      </c>
      <c s="27">
        <f>ROUND(ROUND(H14,2)*ROUND(G14,3),2)</f>
      </c>
      <c r="O14">
        <f>(I14*21)/100</f>
      </c>
      <c t="s">
        <v>16</v>
      </c>
    </row>
    <row r="15" spans="1:5" ht="51">
      <c r="A15" s="28" t="s">
        <v>43</v>
      </c>
      <c r="E15" s="29" t="s">
        <v>1124</v>
      </c>
    </row>
    <row r="16" spans="1:5" ht="12.75">
      <c r="A16" s="30" t="s">
        <v>45</v>
      </c>
      <c r="E16" s="31" t="s">
        <v>40</v>
      </c>
    </row>
    <row r="17" spans="1:5" ht="76.5">
      <c r="A17" t="s">
        <v>46</v>
      </c>
      <c r="E17" s="29" t="s">
        <v>1125</v>
      </c>
    </row>
    <row r="18" spans="1:18" ht="12.75" customHeight="1">
      <c r="A18" s="5" t="s">
        <v>36</v>
      </c>
      <c s="5"/>
      <c s="35" t="s">
        <v>33</v>
      </c>
      <c s="5"/>
      <c s="21" t="s">
        <v>386</v>
      </c>
      <c s="5"/>
      <c s="5"/>
      <c s="5"/>
      <c s="36">
        <f>0+Q18</f>
      </c>
      <c r="O18">
        <f>0+R18</f>
      </c>
      <c r="Q18">
        <f>0+I19+I23+I27</f>
      </c>
      <c>
        <f>0+O19+O23+O27</f>
      </c>
    </row>
    <row r="19" spans="1:16" ht="12.75">
      <c r="A19" s="18" t="s">
        <v>38</v>
      </c>
      <c s="23" t="s">
        <v>15</v>
      </c>
      <c s="23" t="s">
        <v>1126</v>
      </c>
      <c s="18" t="s">
        <v>40</v>
      </c>
      <c s="24" t="s">
        <v>1127</v>
      </c>
      <c s="25" t="s">
        <v>169</v>
      </c>
      <c s="26">
        <v>28</v>
      </c>
      <c s="27">
        <v>0</v>
      </c>
      <c s="27">
        <f>ROUND(ROUND(H19,2)*ROUND(G19,3),2)</f>
      </c>
      <c r="O19">
        <f>(I19*21)/100</f>
      </c>
      <c t="s">
        <v>16</v>
      </c>
    </row>
    <row r="20" spans="1:5" ht="25.5">
      <c r="A20" s="28" t="s">
        <v>43</v>
      </c>
      <c r="E20" s="29" t="s">
        <v>1128</v>
      </c>
    </row>
    <row r="21" spans="1:5" ht="12.75">
      <c r="A21" s="30" t="s">
        <v>45</v>
      </c>
      <c r="E21" s="31" t="s">
        <v>40</v>
      </c>
    </row>
    <row r="22" spans="1:5" ht="63.75">
      <c r="A22" t="s">
        <v>46</v>
      </c>
      <c r="E22" s="29" t="s">
        <v>1129</v>
      </c>
    </row>
    <row r="23" spans="1:16" ht="12.75">
      <c r="A23" s="18" t="s">
        <v>38</v>
      </c>
      <c s="23" t="s">
        <v>26</v>
      </c>
      <c s="23" t="s">
        <v>1130</v>
      </c>
      <c s="18" t="s">
        <v>40</v>
      </c>
      <c s="24" t="s">
        <v>1131</v>
      </c>
      <c s="25" t="s">
        <v>169</v>
      </c>
      <c s="26">
        <v>28</v>
      </c>
      <c s="27">
        <v>0</v>
      </c>
      <c s="27">
        <f>ROUND(ROUND(H23,2)*ROUND(G23,3),2)</f>
      </c>
      <c r="O23">
        <f>(I23*21)/100</f>
      </c>
      <c t="s">
        <v>16</v>
      </c>
    </row>
    <row r="24" spans="1:5" ht="12.75">
      <c r="A24" s="28" t="s">
        <v>43</v>
      </c>
      <c r="E24" s="29" t="s">
        <v>1132</v>
      </c>
    </row>
    <row r="25" spans="1:5" ht="12.75">
      <c r="A25" s="30" t="s">
        <v>45</v>
      </c>
      <c r="E25" s="31" t="s">
        <v>40</v>
      </c>
    </row>
    <row r="26" spans="1:5" ht="25.5">
      <c r="A26" t="s">
        <v>46</v>
      </c>
      <c r="E26" s="29" t="s">
        <v>1133</v>
      </c>
    </row>
    <row r="27" spans="1:16" ht="12.75">
      <c r="A27" s="18" t="s">
        <v>38</v>
      </c>
      <c s="23" t="s">
        <v>28</v>
      </c>
      <c s="23" t="s">
        <v>1134</v>
      </c>
      <c s="18" t="s">
        <v>40</v>
      </c>
      <c s="24" t="s">
        <v>1135</v>
      </c>
      <c s="25" t="s">
        <v>1136</v>
      </c>
      <c s="26">
        <v>21168</v>
      </c>
      <c s="27">
        <v>0</v>
      </c>
      <c s="27">
        <f>ROUND(ROUND(H27,2)*ROUND(G27,3),2)</f>
      </c>
      <c r="O27">
        <f>(I27*21)/100</f>
      </c>
      <c t="s">
        <v>16</v>
      </c>
    </row>
    <row r="28" spans="1:5" ht="12.75">
      <c r="A28" s="28" t="s">
        <v>43</v>
      </c>
      <c r="E28" s="29" t="s">
        <v>1137</v>
      </c>
    </row>
    <row r="29" spans="1:5" ht="12.75">
      <c r="A29" s="30" t="s">
        <v>45</v>
      </c>
      <c r="E29" s="31" t="s">
        <v>1138</v>
      </c>
    </row>
    <row r="30" spans="1:5" ht="25.5">
      <c r="A30" t="s">
        <v>46</v>
      </c>
      <c r="E30" s="29" t="s">
        <v>1139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8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62</v>
      </c>
      <c s="32">
        <f>0+I9</f>
      </c>
      <c r="O3" t="s">
        <v>12</v>
      </c>
      <c t="s">
        <v>16</v>
      </c>
    </row>
    <row r="4" spans="1:16" ht="15" customHeight="1">
      <c r="A4" t="s">
        <v>6</v>
      </c>
      <c s="8" t="s">
        <v>7</v>
      </c>
      <c s="9" t="s">
        <v>8</v>
      </c>
      <c s="1"/>
      <c s="10" t="s">
        <v>9</v>
      </c>
      <c s="1"/>
      <c s="1"/>
      <c s="7"/>
      <c s="7"/>
      <c r="O4" t="s">
        <v>13</v>
      </c>
      <c t="s">
        <v>16</v>
      </c>
    </row>
    <row r="5" spans="1:16" ht="12.75" customHeight="1">
      <c r="A5" t="s">
        <v>10</v>
      </c>
      <c s="12" t="s">
        <v>11</v>
      </c>
      <c s="13" t="s">
        <v>62</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0+I10+I14+I18+I22+I26+I30+I34+I38+I42+I46+I50+I54+I58+I62+I66+I70+I74+I78</f>
      </c>
      <c>
        <f>0+O10+O14+O18+O22+O26+O30+O34+O38+O42+O46+O50+O54+O58+O62+O66+O70+O74+O78</f>
      </c>
    </row>
    <row r="10" spans="1:16" ht="25.5">
      <c r="A10" s="18" t="s">
        <v>38</v>
      </c>
      <c s="23" t="s">
        <v>22</v>
      </c>
      <c s="23" t="s">
        <v>63</v>
      </c>
      <c s="18" t="s">
        <v>64</v>
      </c>
      <c s="24" t="s">
        <v>65</v>
      </c>
      <c s="25" t="s">
        <v>42</v>
      </c>
      <c s="26">
        <v>1</v>
      </c>
      <c s="27">
        <v>0</v>
      </c>
      <c s="27">
        <f>ROUND(ROUND(H10,2)*ROUND(G10,3),2)</f>
      </c>
      <c r="O10">
        <f>(I10*21)/100</f>
      </c>
      <c t="s">
        <v>16</v>
      </c>
    </row>
    <row r="11" spans="1:5" ht="12.75">
      <c r="A11" s="28" t="s">
        <v>43</v>
      </c>
      <c r="E11" s="29" t="s">
        <v>40</v>
      </c>
    </row>
    <row r="12" spans="1:5" ht="12.75">
      <c r="A12" s="30" t="s">
        <v>45</v>
      </c>
      <c r="E12" s="31" t="s">
        <v>40</v>
      </c>
    </row>
    <row r="13" spans="1:5" ht="12.75">
      <c r="A13" t="s">
        <v>46</v>
      </c>
      <c r="E13" s="29" t="s">
        <v>40</v>
      </c>
    </row>
    <row r="14" spans="1:16" ht="12.75">
      <c r="A14" s="18" t="s">
        <v>38</v>
      </c>
      <c s="23" t="s">
        <v>16</v>
      </c>
      <c s="23" t="s">
        <v>66</v>
      </c>
      <c s="18" t="s">
        <v>64</v>
      </c>
      <c s="24" t="s">
        <v>67</v>
      </c>
      <c s="25" t="s">
        <v>42</v>
      </c>
      <c s="26">
        <v>1</v>
      </c>
      <c s="27">
        <v>0</v>
      </c>
      <c s="27">
        <f>ROUND(ROUND(H14,2)*ROUND(G14,3),2)</f>
      </c>
      <c r="O14">
        <f>(I14*21)/100</f>
      </c>
      <c t="s">
        <v>16</v>
      </c>
    </row>
    <row r="15" spans="1:5" ht="12.75">
      <c r="A15" s="28" t="s">
        <v>43</v>
      </c>
      <c r="E15" s="29" t="s">
        <v>40</v>
      </c>
    </row>
    <row r="16" spans="1:5" ht="12.75">
      <c r="A16" s="30" t="s">
        <v>45</v>
      </c>
      <c r="E16" s="31" t="s">
        <v>40</v>
      </c>
    </row>
    <row r="17" spans="1:5" ht="12.75">
      <c r="A17" t="s">
        <v>46</v>
      </c>
      <c r="E17" s="29" t="s">
        <v>40</v>
      </c>
    </row>
    <row r="18" spans="1:16" ht="12.75">
      <c r="A18" s="18" t="s">
        <v>38</v>
      </c>
      <c s="23" t="s">
        <v>15</v>
      </c>
      <c s="23" t="s">
        <v>68</v>
      </c>
      <c s="18" t="s">
        <v>64</v>
      </c>
      <c s="24" t="s">
        <v>69</v>
      </c>
      <c s="25" t="s">
        <v>42</v>
      </c>
      <c s="26">
        <v>1</v>
      </c>
      <c s="27">
        <v>0</v>
      </c>
      <c s="27">
        <f>ROUND(ROUND(H18,2)*ROUND(G18,3),2)</f>
      </c>
      <c r="O18">
        <f>(I18*21)/100</f>
      </c>
      <c t="s">
        <v>16</v>
      </c>
    </row>
    <row r="19" spans="1:5" ht="12.75">
      <c r="A19" s="28" t="s">
        <v>43</v>
      </c>
      <c r="E19" s="29" t="s">
        <v>40</v>
      </c>
    </row>
    <row r="20" spans="1:5" ht="12.75">
      <c r="A20" s="30" t="s">
        <v>45</v>
      </c>
      <c r="E20" s="31" t="s">
        <v>40</v>
      </c>
    </row>
    <row r="21" spans="1:5" ht="12.75">
      <c r="A21" t="s">
        <v>46</v>
      </c>
      <c r="E21" s="29" t="s">
        <v>40</v>
      </c>
    </row>
    <row r="22" spans="1:16" ht="25.5">
      <c r="A22" s="18" t="s">
        <v>38</v>
      </c>
      <c s="23" t="s">
        <v>26</v>
      </c>
      <c s="23" t="s">
        <v>70</v>
      </c>
      <c s="18" t="s">
        <v>64</v>
      </c>
      <c s="24" t="s">
        <v>71</v>
      </c>
      <c s="25" t="s">
        <v>42</v>
      </c>
      <c s="26">
        <v>1</v>
      </c>
      <c s="27">
        <v>0</v>
      </c>
      <c s="27">
        <f>ROUND(ROUND(H22,2)*ROUND(G22,3),2)</f>
      </c>
      <c r="O22">
        <f>(I22*21)/100</f>
      </c>
      <c t="s">
        <v>16</v>
      </c>
    </row>
    <row r="23" spans="1:5" ht="12.75">
      <c r="A23" s="28" t="s">
        <v>43</v>
      </c>
      <c r="E23" s="29" t="s">
        <v>40</v>
      </c>
    </row>
    <row r="24" spans="1:5" ht="12.75">
      <c r="A24" s="30" t="s">
        <v>45</v>
      </c>
      <c r="E24" s="31" t="s">
        <v>40</v>
      </c>
    </row>
    <row r="25" spans="1:5" ht="12.75">
      <c r="A25" t="s">
        <v>46</v>
      </c>
      <c r="E25" s="29" t="s">
        <v>40</v>
      </c>
    </row>
    <row r="26" spans="1:16" ht="25.5">
      <c r="A26" s="18" t="s">
        <v>38</v>
      </c>
      <c s="23" t="s">
        <v>28</v>
      </c>
      <c s="23" t="s">
        <v>72</v>
      </c>
      <c s="18" t="s">
        <v>64</v>
      </c>
      <c s="24" t="s">
        <v>73</v>
      </c>
      <c s="25" t="s">
        <v>42</v>
      </c>
      <c s="26">
        <v>1</v>
      </c>
      <c s="27">
        <v>0</v>
      </c>
      <c s="27">
        <f>ROUND(ROUND(H26,2)*ROUND(G26,3),2)</f>
      </c>
      <c r="O26">
        <f>(I26*21)/100</f>
      </c>
      <c t="s">
        <v>16</v>
      </c>
    </row>
    <row r="27" spans="1:5" ht="12.75">
      <c r="A27" s="28" t="s">
        <v>43</v>
      </c>
      <c r="E27" s="29" t="s">
        <v>40</v>
      </c>
    </row>
    <row r="28" spans="1:5" ht="12.75">
      <c r="A28" s="30" t="s">
        <v>45</v>
      </c>
      <c r="E28" s="31" t="s">
        <v>40</v>
      </c>
    </row>
    <row r="29" spans="1:5" ht="12.75">
      <c r="A29" t="s">
        <v>46</v>
      </c>
      <c r="E29" s="29" t="s">
        <v>40</v>
      </c>
    </row>
    <row r="30" spans="1:16" ht="25.5">
      <c r="A30" s="18" t="s">
        <v>38</v>
      </c>
      <c s="23" t="s">
        <v>30</v>
      </c>
      <c s="23" t="s">
        <v>74</v>
      </c>
      <c s="18" t="s">
        <v>64</v>
      </c>
      <c s="24" t="s">
        <v>75</v>
      </c>
      <c s="25" t="s">
        <v>42</v>
      </c>
      <c s="26">
        <v>1</v>
      </c>
      <c s="27">
        <v>0</v>
      </c>
      <c s="27">
        <f>ROUND(ROUND(H30,2)*ROUND(G30,3),2)</f>
      </c>
      <c r="O30">
        <f>(I30*21)/100</f>
      </c>
      <c t="s">
        <v>16</v>
      </c>
    </row>
    <row r="31" spans="1:5" ht="12.75">
      <c r="A31" s="28" t="s">
        <v>43</v>
      </c>
      <c r="E31" s="29" t="s">
        <v>40</v>
      </c>
    </row>
    <row r="32" spans="1:5" ht="12.75">
      <c r="A32" s="30" t="s">
        <v>45</v>
      </c>
      <c r="E32" s="31" t="s">
        <v>40</v>
      </c>
    </row>
    <row r="33" spans="1:5" ht="12.75">
      <c r="A33" t="s">
        <v>46</v>
      </c>
      <c r="E33" s="29" t="s">
        <v>40</v>
      </c>
    </row>
    <row r="34" spans="1:16" ht="25.5">
      <c r="A34" s="18" t="s">
        <v>38</v>
      </c>
      <c s="23" t="s">
        <v>76</v>
      </c>
      <c s="23" t="s">
        <v>77</v>
      </c>
      <c s="18" t="s">
        <v>64</v>
      </c>
      <c s="24" t="s">
        <v>78</v>
      </c>
      <c s="25" t="s">
        <v>42</v>
      </c>
      <c s="26">
        <v>1</v>
      </c>
      <c s="27">
        <v>0</v>
      </c>
      <c s="27">
        <f>ROUND(ROUND(H34,2)*ROUND(G34,3),2)</f>
      </c>
      <c r="O34">
        <f>(I34*21)/100</f>
      </c>
      <c t="s">
        <v>16</v>
      </c>
    </row>
    <row r="35" spans="1:5" ht="12.75">
      <c r="A35" s="28" t="s">
        <v>43</v>
      </c>
      <c r="E35" s="29" t="s">
        <v>40</v>
      </c>
    </row>
    <row r="36" spans="1:5" ht="12.75">
      <c r="A36" s="30" t="s">
        <v>45</v>
      </c>
      <c r="E36" s="31" t="s">
        <v>40</v>
      </c>
    </row>
    <row r="37" spans="1:5" ht="12.75">
      <c r="A37" t="s">
        <v>46</v>
      </c>
      <c r="E37" s="29" t="s">
        <v>40</v>
      </c>
    </row>
    <row r="38" spans="1:16" ht="25.5">
      <c r="A38" s="18" t="s">
        <v>38</v>
      </c>
      <c s="23" t="s">
        <v>79</v>
      </c>
      <c s="23" t="s">
        <v>80</v>
      </c>
      <c s="18" t="s">
        <v>64</v>
      </c>
      <c s="24" t="s">
        <v>81</v>
      </c>
      <c s="25" t="s">
        <v>42</v>
      </c>
      <c s="26">
        <v>1</v>
      </c>
      <c s="27">
        <v>0</v>
      </c>
      <c s="27">
        <f>ROUND(ROUND(H38,2)*ROUND(G38,3),2)</f>
      </c>
      <c r="O38">
        <f>(I38*21)/100</f>
      </c>
      <c t="s">
        <v>16</v>
      </c>
    </row>
    <row r="39" spans="1:5" ht="12.75">
      <c r="A39" s="28" t="s">
        <v>43</v>
      </c>
      <c r="E39" s="29" t="s">
        <v>40</v>
      </c>
    </row>
    <row r="40" spans="1:5" ht="12.75">
      <c r="A40" s="30" t="s">
        <v>45</v>
      </c>
      <c r="E40" s="31" t="s">
        <v>40</v>
      </c>
    </row>
    <row r="41" spans="1:5" ht="12.75">
      <c r="A41" t="s">
        <v>46</v>
      </c>
      <c r="E41" s="29" t="s">
        <v>40</v>
      </c>
    </row>
    <row r="42" spans="1:16" ht="25.5">
      <c r="A42" s="18" t="s">
        <v>38</v>
      </c>
      <c s="23" t="s">
        <v>33</v>
      </c>
      <c s="23" t="s">
        <v>82</v>
      </c>
      <c s="18" t="s">
        <v>64</v>
      </c>
      <c s="24" t="s">
        <v>83</v>
      </c>
      <c s="25" t="s">
        <v>42</v>
      </c>
      <c s="26">
        <v>1</v>
      </c>
      <c s="27">
        <v>0</v>
      </c>
      <c s="27">
        <f>ROUND(ROUND(H42,2)*ROUND(G42,3),2)</f>
      </c>
      <c r="O42">
        <f>(I42*21)/100</f>
      </c>
      <c t="s">
        <v>16</v>
      </c>
    </row>
    <row r="43" spans="1:5" ht="12.75">
      <c r="A43" s="28" t="s">
        <v>43</v>
      </c>
      <c r="E43" s="29" t="s">
        <v>84</v>
      </c>
    </row>
    <row r="44" spans="1:5" ht="12.75">
      <c r="A44" s="30" t="s">
        <v>45</v>
      </c>
      <c r="E44" s="31" t="s">
        <v>40</v>
      </c>
    </row>
    <row r="45" spans="1:5" ht="12.75">
      <c r="A45" t="s">
        <v>46</v>
      </c>
      <c r="E45" s="29" t="s">
        <v>40</v>
      </c>
    </row>
    <row r="46" spans="1:16" ht="12.75">
      <c r="A46" s="18" t="s">
        <v>38</v>
      </c>
      <c s="23" t="s">
        <v>35</v>
      </c>
      <c s="23" t="s">
        <v>85</v>
      </c>
      <c s="18" t="s">
        <v>64</v>
      </c>
      <c s="24" t="s">
        <v>86</v>
      </c>
      <c s="25" t="s">
        <v>42</v>
      </c>
      <c s="26">
        <v>1</v>
      </c>
      <c s="27">
        <v>0</v>
      </c>
      <c s="27">
        <f>ROUND(ROUND(H46,2)*ROUND(G46,3),2)</f>
      </c>
      <c r="O46">
        <f>(I46*21)/100</f>
      </c>
      <c t="s">
        <v>16</v>
      </c>
    </row>
    <row r="47" spans="1:5" ht="12.75">
      <c r="A47" s="28" t="s">
        <v>43</v>
      </c>
      <c r="E47" s="29" t="s">
        <v>40</v>
      </c>
    </row>
    <row r="48" spans="1:5" ht="12.75">
      <c r="A48" s="30" t="s">
        <v>45</v>
      </c>
      <c r="E48" s="31" t="s">
        <v>40</v>
      </c>
    </row>
    <row r="49" spans="1:5" ht="12.75">
      <c r="A49" t="s">
        <v>46</v>
      </c>
      <c r="E49" s="29" t="s">
        <v>40</v>
      </c>
    </row>
    <row r="50" spans="1:16" ht="12.75">
      <c r="A50" s="18" t="s">
        <v>38</v>
      </c>
      <c s="23" t="s">
        <v>87</v>
      </c>
      <c s="23" t="s">
        <v>88</v>
      </c>
      <c s="18" t="s">
        <v>64</v>
      </c>
      <c s="24" t="s">
        <v>89</v>
      </c>
      <c s="25" t="s">
        <v>42</v>
      </c>
      <c s="26">
        <v>1</v>
      </c>
      <c s="27">
        <v>0</v>
      </c>
      <c s="27">
        <f>ROUND(ROUND(H50,2)*ROUND(G50,3),2)</f>
      </c>
      <c r="O50">
        <f>(I50*21)/100</f>
      </c>
      <c t="s">
        <v>16</v>
      </c>
    </row>
    <row r="51" spans="1:5" ht="12.75">
      <c r="A51" s="28" t="s">
        <v>43</v>
      </c>
      <c r="E51" s="29" t="s">
        <v>90</v>
      </c>
    </row>
    <row r="52" spans="1:5" ht="12.75">
      <c r="A52" s="30" t="s">
        <v>45</v>
      </c>
      <c r="E52" s="31" t="s">
        <v>40</v>
      </c>
    </row>
    <row r="53" spans="1:5" ht="12.75">
      <c r="A53" t="s">
        <v>46</v>
      </c>
      <c r="E53" s="29" t="s">
        <v>40</v>
      </c>
    </row>
    <row r="54" spans="1:16" ht="25.5">
      <c r="A54" s="18" t="s">
        <v>38</v>
      </c>
      <c s="23" t="s">
        <v>91</v>
      </c>
      <c s="23" t="s">
        <v>92</v>
      </c>
      <c s="18" t="s">
        <v>64</v>
      </c>
      <c s="24" t="s">
        <v>93</v>
      </c>
      <c s="25" t="s">
        <v>42</v>
      </c>
      <c s="26">
        <v>1</v>
      </c>
      <c s="27">
        <v>0</v>
      </c>
      <c s="27">
        <f>ROUND(ROUND(H54,2)*ROUND(G54,3),2)</f>
      </c>
      <c r="O54">
        <f>(I54*21)/100</f>
      </c>
      <c t="s">
        <v>16</v>
      </c>
    </row>
    <row r="55" spans="1:5" ht="12.75">
      <c r="A55" s="28" t="s">
        <v>43</v>
      </c>
      <c r="E55" s="29" t="s">
        <v>40</v>
      </c>
    </row>
    <row r="56" spans="1:5" ht="12.75">
      <c r="A56" s="30" t="s">
        <v>45</v>
      </c>
      <c r="E56" s="31" t="s">
        <v>40</v>
      </c>
    </row>
    <row r="57" spans="1:5" ht="12.75">
      <c r="A57" t="s">
        <v>46</v>
      </c>
      <c r="E57" s="29" t="s">
        <v>40</v>
      </c>
    </row>
    <row r="58" spans="1:16" ht="12.75">
      <c r="A58" s="18" t="s">
        <v>38</v>
      </c>
      <c s="23" t="s">
        <v>94</v>
      </c>
      <c s="23" t="s">
        <v>95</v>
      </c>
      <c s="18" t="s">
        <v>64</v>
      </c>
      <c s="24" t="s">
        <v>96</v>
      </c>
      <c s="25" t="s">
        <v>42</v>
      </c>
      <c s="26">
        <v>1</v>
      </c>
      <c s="27">
        <v>0</v>
      </c>
      <c s="27">
        <f>ROUND(ROUND(H58,2)*ROUND(G58,3),2)</f>
      </c>
      <c r="O58">
        <f>(I58*21)/100</f>
      </c>
      <c t="s">
        <v>16</v>
      </c>
    </row>
    <row r="59" spans="1:5" ht="12.75">
      <c r="A59" s="28" t="s">
        <v>43</v>
      </c>
      <c r="E59" s="29" t="s">
        <v>40</v>
      </c>
    </row>
    <row r="60" spans="1:5" ht="12.75">
      <c r="A60" s="30" t="s">
        <v>45</v>
      </c>
      <c r="E60" s="31" t="s">
        <v>40</v>
      </c>
    </row>
    <row r="61" spans="1:5" ht="12.75">
      <c r="A61" t="s">
        <v>46</v>
      </c>
      <c r="E61" s="29" t="s">
        <v>40</v>
      </c>
    </row>
    <row r="62" spans="1:16" ht="12.75">
      <c r="A62" s="18" t="s">
        <v>38</v>
      </c>
      <c s="23" t="s">
        <v>97</v>
      </c>
      <c s="23" t="s">
        <v>98</v>
      </c>
      <c s="18" t="s">
        <v>64</v>
      </c>
      <c s="24" t="s">
        <v>99</v>
      </c>
      <c s="25" t="s">
        <v>42</v>
      </c>
      <c s="26">
        <v>1</v>
      </c>
      <c s="27">
        <v>0</v>
      </c>
      <c s="27">
        <f>ROUND(ROUND(H62,2)*ROUND(G62,3),2)</f>
      </c>
      <c r="O62">
        <f>(I62*21)/100</f>
      </c>
      <c t="s">
        <v>16</v>
      </c>
    </row>
    <row r="63" spans="1:5" ht="12.75">
      <c r="A63" s="28" t="s">
        <v>43</v>
      </c>
      <c r="E63" s="29" t="s">
        <v>40</v>
      </c>
    </row>
    <row r="64" spans="1:5" ht="12.75">
      <c r="A64" s="30" t="s">
        <v>45</v>
      </c>
      <c r="E64" s="31" t="s">
        <v>40</v>
      </c>
    </row>
    <row r="65" spans="1:5" ht="12.75">
      <c r="A65" t="s">
        <v>46</v>
      </c>
      <c r="E65" s="29" t="s">
        <v>40</v>
      </c>
    </row>
    <row r="66" spans="1:16" ht="12.75">
      <c r="A66" s="18" t="s">
        <v>38</v>
      </c>
      <c s="23" t="s">
        <v>100</v>
      </c>
      <c s="23" t="s">
        <v>101</v>
      </c>
      <c s="18" t="s">
        <v>64</v>
      </c>
      <c s="24" t="s">
        <v>102</v>
      </c>
      <c s="25" t="s">
        <v>42</v>
      </c>
      <c s="26">
        <v>1</v>
      </c>
      <c s="27">
        <v>0</v>
      </c>
      <c s="27">
        <f>ROUND(ROUND(H66,2)*ROUND(G66,3),2)</f>
      </c>
      <c r="O66">
        <f>(I66*21)/100</f>
      </c>
      <c t="s">
        <v>16</v>
      </c>
    </row>
    <row r="67" spans="1:5" ht="12.75">
      <c r="A67" s="28" t="s">
        <v>43</v>
      </c>
      <c r="E67" s="29" t="s">
        <v>40</v>
      </c>
    </row>
    <row r="68" spans="1:5" ht="12.75">
      <c r="A68" s="30" t="s">
        <v>45</v>
      </c>
      <c r="E68" s="31" t="s">
        <v>40</v>
      </c>
    </row>
    <row r="69" spans="1:5" ht="12.75">
      <c r="A69" t="s">
        <v>46</v>
      </c>
      <c r="E69" s="29" t="s">
        <v>40</v>
      </c>
    </row>
    <row r="70" spans="1:16" ht="12.75">
      <c r="A70" s="18" t="s">
        <v>38</v>
      </c>
      <c s="23" t="s">
        <v>103</v>
      </c>
      <c s="23" t="s">
        <v>104</v>
      </c>
      <c s="18" t="s">
        <v>40</v>
      </c>
      <c s="24" t="s">
        <v>105</v>
      </c>
      <c s="25" t="s">
        <v>42</v>
      </c>
      <c s="26">
        <v>1</v>
      </c>
      <c s="27">
        <v>0</v>
      </c>
      <c s="27">
        <f>ROUND(ROUND(H70,2)*ROUND(G70,3),2)</f>
      </c>
      <c r="O70">
        <f>(I70*21)/100</f>
      </c>
      <c t="s">
        <v>16</v>
      </c>
    </row>
    <row r="71" spans="1:5" ht="12.75">
      <c r="A71" s="28" t="s">
        <v>43</v>
      </c>
      <c r="E71" s="29" t="s">
        <v>106</v>
      </c>
    </row>
    <row r="72" spans="1:5" ht="12.75">
      <c r="A72" s="30" t="s">
        <v>45</v>
      </c>
      <c r="E72" s="31" t="s">
        <v>40</v>
      </c>
    </row>
    <row r="73" spans="1:5" ht="12.75">
      <c r="A73" t="s">
        <v>46</v>
      </c>
      <c r="E73" s="29" t="s">
        <v>47</v>
      </c>
    </row>
    <row r="74" spans="1:16" ht="12.75">
      <c r="A74" s="18" t="s">
        <v>38</v>
      </c>
      <c s="23" t="s">
        <v>107</v>
      </c>
      <c s="23" t="s">
        <v>108</v>
      </c>
      <c s="18" t="s">
        <v>40</v>
      </c>
      <c s="24" t="s">
        <v>109</v>
      </c>
      <c s="25" t="s">
        <v>42</v>
      </c>
      <c s="26">
        <v>1</v>
      </c>
      <c s="27">
        <v>0</v>
      </c>
      <c s="27">
        <f>ROUND(ROUND(H74,2)*ROUND(G74,3),2)</f>
      </c>
      <c r="O74">
        <f>(I74*21)/100</f>
      </c>
      <c t="s">
        <v>16</v>
      </c>
    </row>
    <row r="75" spans="1:5" ht="38.25">
      <c r="A75" s="28" t="s">
        <v>43</v>
      </c>
      <c r="E75" s="29" t="s">
        <v>110</v>
      </c>
    </row>
    <row r="76" spans="1:5" ht="12.75">
      <c r="A76" s="30" t="s">
        <v>45</v>
      </c>
      <c r="E76" s="31" t="s">
        <v>40</v>
      </c>
    </row>
    <row r="77" spans="1:5" ht="12.75">
      <c r="A77" t="s">
        <v>46</v>
      </c>
      <c r="E77" s="29" t="s">
        <v>47</v>
      </c>
    </row>
    <row r="78" spans="1:16" ht="12.75">
      <c r="A78" s="18" t="s">
        <v>38</v>
      </c>
      <c s="23" t="s">
        <v>111</v>
      </c>
      <c s="23" t="s">
        <v>112</v>
      </c>
      <c s="18" t="s">
        <v>40</v>
      </c>
      <c s="24" t="s">
        <v>113</v>
      </c>
      <c s="25" t="s">
        <v>42</v>
      </c>
      <c s="26">
        <v>1</v>
      </c>
      <c s="27">
        <v>0</v>
      </c>
      <c s="27">
        <f>ROUND(ROUND(H78,2)*ROUND(G78,3),2)</f>
      </c>
      <c r="O78">
        <f>(I78*21)/100</f>
      </c>
      <c t="s">
        <v>16</v>
      </c>
    </row>
    <row r="79" spans="1:5" ht="12.75">
      <c r="A79" s="28" t="s">
        <v>43</v>
      </c>
      <c r="E79" s="29" t="s">
        <v>114</v>
      </c>
    </row>
    <row r="80" spans="1:5" ht="12.75">
      <c r="A80" s="30" t="s">
        <v>45</v>
      </c>
      <c r="E80" s="31" t="s">
        <v>40</v>
      </c>
    </row>
    <row r="81" spans="1:5" ht="12.75">
      <c r="A81" t="s">
        <v>46</v>
      </c>
      <c r="E81" s="29" t="s">
        <v>115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0+O8+O25+O110+O115+O124+O185+O238</f>
      </c>
      <c t="s">
        <v>15</v>
      </c>
    </row>
    <row r="3" spans="1:16" ht="15" customHeight="1">
      <c r="A3" t="s">
        <v>1</v>
      </c>
      <c s="8" t="s">
        <v>3</v>
      </c>
      <c s="9" t="s">
        <v>4</v>
      </c>
      <c s="1"/>
      <c s="10" t="s">
        <v>5</v>
      </c>
      <c s="1"/>
      <c s="4"/>
      <c s="3" t="s">
        <v>116</v>
      </c>
      <c s="32">
        <f>0+I8+I25+I110+I115+I124+I185+I238</f>
      </c>
      <c r="O3" t="s">
        <v>12</v>
      </c>
      <c t="s">
        <v>16</v>
      </c>
    </row>
    <row r="4" spans="1:16" ht="15" customHeight="1">
      <c r="A4" t="s">
        <v>6</v>
      </c>
      <c s="12" t="s">
        <v>11</v>
      </c>
      <c s="13" t="s">
        <v>116</v>
      </c>
      <c s="5"/>
      <c s="14" t="s">
        <v>117</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0+I9+I13+I17+I21</f>
      </c>
      <c>
        <f>0+O9+O13+O17+O21</f>
      </c>
    </row>
    <row r="9" spans="1:16" ht="12.75">
      <c r="A9" s="18" t="s">
        <v>38</v>
      </c>
      <c s="23" t="s">
        <v>22</v>
      </c>
      <c s="23" t="s">
        <v>118</v>
      </c>
      <c s="18" t="s">
        <v>40</v>
      </c>
      <c s="24" t="s">
        <v>119</v>
      </c>
      <c s="25" t="s">
        <v>120</v>
      </c>
      <c s="26">
        <v>3.36</v>
      </c>
      <c s="27">
        <v>0</v>
      </c>
      <c s="27">
        <f>ROUND(ROUND(H9,2)*ROUND(G9,3),2)</f>
      </c>
      <c r="O9">
        <f>(I9*21)/100</f>
      </c>
      <c t="s">
        <v>16</v>
      </c>
    </row>
    <row r="10" spans="1:5" ht="12.75">
      <c r="A10" s="28" t="s">
        <v>43</v>
      </c>
      <c r="E10" s="29" t="s">
        <v>121</v>
      </c>
    </row>
    <row r="11" spans="1:5" ht="12.75">
      <c r="A11" s="30" t="s">
        <v>45</v>
      </c>
      <c r="E11" s="31" t="s">
        <v>122</v>
      </c>
    </row>
    <row r="12" spans="1:5" ht="25.5">
      <c r="A12" t="s">
        <v>46</v>
      </c>
      <c r="E12" s="29" t="s">
        <v>123</v>
      </c>
    </row>
    <row r="13" spans="1:16" ht="12.75">
      <c r="A13" s="18" t="s">
        <v>38</v>
      </c>
      <c s="23" t="s">
        <v>16</v>
      </c>
      <c s="23" t="s">
        <v>124</v>
      </c>
      <c s="18" t="s">
        <v>40</v>
      </c>
      <c s="24" t="s">
        <v>125</v>
      </c>
      <c s="25" t="s">
        <v>120</v>
      </c>
      <c s="26">
        <v>322.092</v>
      </c>
      <c s="27">
        <v>0</v>
      </c>
      <c s="27">
        <f>ROUND(ROUND(H13,2)*ROUND(G13,3),2)</f>
      </c>
      <c r="O13">
        <f>(I13*21)/100</f>
      </c>
      <c t="s">
        <v>16</v>
      </c>
    </row>
    <row r="14" spans="1:5" ht="25.5">
      <c r="A14" s="28" t="s">
        <v>43</v>
      </c>
      <c r="E14" s="29" t="s">
        <v>126</v>
      </c>
    </row>
    <row r="15" spans="1:5" ht="51">
      <c r="A15" s="30" t="s">
        <v>45</v>
      </c>
      <c r="E15" s="31" t="s">
        <v>127</v>
      </c>
    </row>
    <row r="16" spans="1:5" ht="25.5">
      <c r="A16" t="s">
        <v>46</v>
      </c>
      <c r="E16" s="29" t="s">
        <v>123</v>
      </c>
    </row>
    <row r="17" spans="1:16" ht="12.75">
      <c r="A17" s="18" t="s">
        <v>38</v>
      </c>
      <c s="23" t="s">
        <v>15</v>
      </c>
      <c s="23" t="s">
        <v>128</v>
      </c>
      <c s="18" t="s">
        <v>40</v>
      </c>
      <c s="24" t="s">
        <v>129</v>
      </c>
      <c s="25" t="s">
        <v>120</v>
      </c>
      <c s="26">
        <v>1557.81</v>
      </c>
      <c s="27">
        <v>0</v>
      </c>
      <c s="27">
        <f>ROUND(ROUND(H17,2)*ROUND(G17,3),2)</f>
      </c>
      <c r="O17">
        <f>(I17*21)/100</f>
      </c>
      <c t="s">
        <v>16</v>
      </c>
    </row>
    <row r="18" spans="1:5" ht="12.75">
      <c r="A18" s="28" t="s">
        <v>43</v>
      </c>
      <c r="E18" s="29" t="s">
        <v>130</v>
      </c>
    </row>
    <row r="19" spans="1:5" ht="38.25">
      <c r="A19" s="30" t="s">
        <v>45</v>
      </c>
      <c r="E19" s="31" t="s">
        <v>131</v>
      </c>
    </row>
    <row r="20" spans="1:5" ht="25.5">
      <c r="A20" t="s">
        <v>46</v>
      </c>
      <c r="E20" s="29" t="s">
        <v>123</v>
      </c>
    </row>
    <row r="21" spans="1:16" ht="12.75">
      <c r="A21" s="18" t="s">
        <v>38</v>
      </c>
      <c s="23" t="s">
        <v>26</v>
      </c>
      <c s="23" t="s">
        <v>132</v>
      </c>
      <c s="18" t="s">
        <v>40</v>
      </c>
      <c s="24" t="s">
        <v>133</v>
      </c>
      <c s="25" t="s">
        <v>120</v>
      </c>
      <c s="26">
        <v>75.708</v>
      </c>
      <c s="27">
        <v>0</v>
      </c>
      <c s="27">
        <f>ROUND(ROUND(H21,2)*ROUND(G21,3),2)</f>
      </c>
      <c r="O21">
        <f>(I21*21)/100</f>
      </c>
      <c t="s">
        <v>16</v>
      </c>
    </row>
    <row r="22" spans="1:5" ht="12.75">
      <c r="A22" s="28" t="s">
        <v>43</v>
      </c>
      <c r="E22" s="29" t="s">
        <v>134</v>
      </c>
    </row>
    <row r="23" spans="1:5" ht="12.75">
      <c r="A23" s="30" t="s">
        <v>45</v>
      </c>
      <c r="E23" s="31" t="s">
        <v>135</v>
      </c>
    </row>
    <row r="24" spans="1:5" ht="25.5">
      <c r="A24" t="s">
        <v>46</v>
      </c>
      <c r="E24" s="29" t="s">
        <v>123</v>
      </c>
    </row>
    <row r="25" spans="1:18" ht="12.75" customHeight="1">
      <c r="A25" s="5" t="s">
        <v>36</v>
      </c>
      <c s="5"/>
      <c s="35" t="s">
        <v>22</v>
      </c>
      <c s="5"/>
      <c s="21" t="s">
        <v>136</v>
      </c>
      <c s="5"/>
      <c s="5"/>
      <c s="5"/>
      <c s="36">
        <f>0+Q25</f>
      </c>
      <c r="O25">
        <f>0+R25</f>
      </c>
      <c r="Q25">
        <f>0+I26+I30+I34+I38+I42+I46+I50+I54+I58+I62+I66+I70+I74+I78+I82+I86+I90+I94+I98+I102+I106</f>
      </c>
      <c>
        <f>0+O26+O30+O34+O38+O42+O46+O50+O54+O58+O62+O66+O70+O74+O78+O82+O86+O90+O94+O98+O102+O106</f>
      </c>
    </row>
    <row r="26" spans="1:16" ht="12.75">
      <c r="A26" s="18" t="s">
        <v>38</v>
      </c>
      <c s="23" t="s">
        <v>28</v>
      </c>
      <c s="23" t="s">
        <v>137</v>
      </c>
      <c s="18" t="s">
        <v>40</v>
      </c>
      <c s="24" t="s">
        <v>138</v>
      </c>
      <c s="25" t="s">
        <v>139</v>
      </c>
      <c s="26">
        <v>1064</v>
      </c>
      <c s="27">
        <v>0</v>
      </c>
      <c s="27">
        <f>ROUND(ROUND(H26,2)*ROUND(G26,3),2)</f>
      </c>
      <c r="O26">
        <f>(I26*21)/100</f>
      </c>
      <c t="s">
        <v>16</v>
      </c>
    </row>
    <row r="27" spans="1:5" ht="25.5">
      <c r="A27" s="28" t="s">
        <v>43</v>
      </c>
      <c r="E27" s="29" t="s">
        <v>140</v>
      </c>
    </row>
    <row r="28" spans="1:5" ht="38.25">
      <c r="A28" s="30" t="s">
        <v>45</v>
      </c>
      <c r="E28" s="31" t="s">
        <v>141</v>
      </c>
    </row>
    <row r="29" spans="1:5" ht="38.25">
      <c r="A29" t="s">
        <v>46</v>
      </c>
      <c r="E29" s="29" t="s">
        <v>142</v>
      </c>
    </row>
    <row r="30" spans="1:16" ht="12.75">
      <c r="A30" s="18" t="s">
        <v>38</v>
      </c>
      <c s="23" t="s">
        <v>30</v>
      </c>
      <c s="23" t="s">
        <v>143</v>
      </c>
      <c s="18" t="s">
        <v>40</v>
      </c>
      <c s="24" t="s">
        <v>144</v>
      </c>
      <c s="25" t="s">
        <v>145</v>
      </c>
      <c s="26">
        <v>2</v>
      </c>
      <c s="27">
        <v>0</v>
      </c>
      <c s="27">
        <f>ROUND(ROUND(H30,2)*ROUND(G30,3),2)</f>
      </c>
      <c r="O30">
        <f>(I30*21)/100</f>
      </c>
      <c t="s">
        <v>16</v>
      </c>
    </row>
    <row r="31" spans="1:5" ht="25.5">
      <c r="A31" s="28" t="s">
        <v>43</v>
      </c>
      <c r="E31" s="29" t="s">
        <v>146</v>
      </c>
    </row>
    <row r="32" spans="1:5" ht="12.75">
      <c r="A32" s="30" t="s">
        <v>45</v>
      </c>
      <c r="E32" s="31" t="s">
        <v>40</v>
      </c>
    </row>
    <row r="33" spans="1:5" ht="165.75">
      <c r="A33" t="s">
        <v>46</v>
      </c>
      <c r="E33" s="29" t="s">
        <v>147</v>
      </c>
    </row>
    <row r="34" spans="1:16" ht="25.5">
      <c r="A34" s="18" t="s">
        <v>38</v>
      </c>
      <c s="23" t="s">
        <v>76</v>
      </c>
      <c s="23" t="s">
        <v>148</v>
      </c>
      <c s="18" t="s">
        <v>40</v>
      </c>
      <c s="24" t="s">
        <v>149</v>
      </c>
      <c s="25" t="s">
        <v>150</v>
      </c>
      <c s="26">
        <v>1.4</v>
      </c>
      <c s="27">
        <v>0</v>
      </c>
      <c s="27">
        <f>ROUND(ROUND(H34,2)*ROUND(G34,3),2)</f>
      </c>
      <c r="O34">
        <f>(I34*21)/100</f>
      </c>
      <c t="s">
        <v>16</v>
      </c>
    </row>
    <row r="35" spans="1:5" ht="25.5">
      <c r="A35" s="28" t="s">
        <v>43</v>
      </c>
      <c r="E35" s="29" t="s">
        <v>151</v>
      </c>
    </row>
    <row r="36" spans="1:5" ht="12.75">
      <c r="A36" s="30" t="s">
        <v>45</v>
      </c>
      <c r="E36" s="31" t="s">
        <v>152</v>
      </c>
    </row>
    <row r="37" spans="1:5" ht="63.75">
      <c r="A37" t="s">
        <v>46</v>
      </c>
      <c r="E37" s="29" t="s">
        <v>153</v>
      </c>
    </row>
    <row r="38" spans="1:16" ht="12.75">
      <c r="A38" s="18" t="s">
        <v>38</v>
      </c>
      <c s="23" t="s">
        <v>79</v>
      </c>
      <c s="23" t="s">
        <v>154</v>
      </c>
      <c s="18" t="s">
        <v>40</v>
      </c>
      <c s="24" t="s">
        <v>155</v>
      </c>
      <c s="25" t="s">
        <v>150</v>
      </c>
      <c s="26">
        <v>7.05</v>
      </c>
      <c s="27">
        <v>0</v>
      </c>
      <c s="27">
        <f>ROUND(ROUND(H38,2)*ROUND(G38,3),2)</f>
      </c>
      <c r="O38">
        <f>(I38*21)/100</f>
      </c>
      <c t="s">
        <v>16</v>
      </c>
    </row>
    <row r="39" spans="1:5" ht="25.5">
      <c r="A39" s="28" t="s">
        <v>43</v>
      </c>
      <c r="E39" s="29" t="s">
        <v>156</v>
      </c>
    </row>
    <row r="40" spans="1:5" ht="12.75">
      <c r="A40" s="30" t="s">
        <v>45</v>
      </c>
      <c r="E40" s="31" t="s">
        <v>157</v>
      </c>
    </row>
    <row r="41" spans="1:5" ht="25.5">
      <c r="A41" t="s">
        <v>46</v>
      </c>
      <c r="E41" s="29" t="s">
        <v>158</v>
      </c>
    </row>
    <row r="42" spans="1:16" ht="12.75">
      <c r="A42" s="18" t="s">
        <v>38</v>
      </c>
      <c s="23" t="s">
        <v>33</v>
      </c>
      <c s="23" t="s">
        <v>159</v>
      </c>
      <c s="18" t="s">
        <v>40</v>
      </c>
      <c s="24" t="s">
        <v>160</v>
      </c>
      <c s="25" t="s">
        <v>150</v>
      </c>
      <c s="26">
        <v>12.96</v>
      </c>
      <c s="27">
        <v>0</v>
      </c>
      <c s="27">
        <f>ROUND(ROUND(H42,2)*ROUND(G42,3),2)</f>
      </c>
      <c r="O42">
        <f>(I42*21)/100</f>
      </c>
      <c t="s">
        <v>16</v>
      </c>
    </row>
    <row r="43" spans="1:5" ht="25.5">
      <c r="A43" s="28" t="s">
        <v>43</v>
      </c>
      <c r="E43" s="29" t="s">
        <v>161</v>
      </c>
    </row>
    <row r="44" spans="1:5" ht="12.75">
      <c r="A44" s="30" t="s">
        <v>45</v>
      </c>
      <c r="E44" s="31" t="s">
        <v>162</v>
      </c>
    </row>
    <row r="45" spans="1:5" ht="63.75">
      <c r="A45" t="s">
        <v>46</v>
      </c>
      <c r="E45" s="29" t="s">
        <v>153</v>
      </c>
    </row>
    <row r="46" spans="1:16" ht="12.75">
      <c r="A46" s="18" t="s">
        <v>38</v>
      </c>
      <c s="23" t="s">
        <v>35</v>
      </c>
      <c s="23" t="s">
        <v>163</v>
      </c>
      <c s="18" t="s">
        <v>40</v>
      </c>
      <c s="24" t="s">
        <v>164</v>
      </c>
      <c s="25" t="s">
        <v>150</v>
      </c>
      <c s="26">
        <v>112.2</v>
      </c>
      <c s="27">
        <v>0</v>
      </c>
      <c s="27">
        <f>ROUND(ROUND(H46,2)*ROUND(G46,3),2)</f>
      </c>
      <c r="O46">
        <f>(I46*21)/100</f>
      </c>
      <c t="s">
        <v>16</v>
      </c>
    </row>
    <row r="47" spans="1:5" ht="25.5">
      <c r="A47" s="28" t="s">
        <v>43</v>
      </c>
      <c r="E47" s="29" t="s">
        <v>165</v>
      </c>
    </row>
    <row r="48" spans="1:5" ht="12.75">
      <c r="A48" s="30" t="s">
        <v>45</v>
      </c>
      <c r="E48" s="31" t="s">
        <v>166</v>
      </c>
    </row>
    <row r="49" spans="1:5" ht="63.75">
      <c r="A49" t="s">
        <v>46</v>
      </c>
      <c r="E49" s="29" t="s">
        <v>153</v>
      </c>
    </row>
    <row r="50" spans="1:16" ht="25.5">
      <c r="A50" s="18" t="s">
        <v>38</v>
      </c>
      <c s="23" t="s">
        <v>87</v>
      </c>
      <c s="23" t="s">
        <v>167</v>
      </c>
      <c s="18" t="s">
        <v>40</v>
      </c>
      <c s="24" t="s">
        <v>168</v>
      </c>
      <c s="25" t="s">
        <v>169</v>
      </c>
      <c s="26">
        <v>228</v>
      </c>
      <c s="27">
        <v>0</v>
      </c>
      <c s="27">
        <f>ROUND(ROUND(H50,2)*ROUND(G50,3),2)</f>
      </c>
      <c r="O50">
        <f>(I50*21)/100</f>
      </c>
      <c t="s">
        <v>16</v>
      </c>
    </row>
    <row r="51" spans="1:5" ht="25.5">
      <c r="A51" s="28" t="s">
        <v>43</v>
      </c>
      <c r="E51" s="29" t="s">
        <v>170</v>
      </c>
    </row>
    <row r="52" spans="1:5" ht="12.75">
      <c r="A52" s="30" t="s">
        <v>45</v>
      </c>
      <c r="E52" s="31" t="s">
        <v>40</v>
      </c>
    </row>
    <row r="53" spans="1:5" ht="63.75">
      <c r="A53" t="s">
        <v>46</v>
      </c>
      <c r="E53" s="29" t="s">
        <v>153</v>
      </c>
    </row>
    <row r="54" spans="1:16" ht="25.5">
      <c r="A54" s="18" t="s">
        <v>38</v>
      </c>
      <c s="23" t="s">
        <v>91</v>
      </c>
      <c s="23" t="s">
        <v>171</v>
      </c>
      <c s="18" t="s">
        <v>40</v>
      </c>
      <c s="24" t="s">
        <v>172</v>
      </c>
      <c s="25" t="s">
        <v>173</v>
      </c>
      <c s="26">
        <v>327.18</v>
      </c>
      <c s="27">
        <v>0</v>
      </c>
      <c s="27">
        <f>ROUND(ROUND(H54,2)*ROUND(G54,3),2)</f>
      </c>
      <c r="O54">
        <f>(I54*21)/100</f>
      </c>
      <c t="s">
        <v>16</v>
      </c>
    </row>
    <row r="55" spans="1:5" ht="12.75">
      <c r="A55" s="28" t="s">
        <v>43</v>
      </c>
      <c r="E55" s="29" t="s">
        <v>40</v>
      </c>
    </row>
    <row r="56" spans="1:5" ht="12.75">
      <c r="A56" s="30" t="s">
        <v>45</v>
      </c>
      <c r="E56" s="31" t="s">
        <v>174</v>
      </c>
    </row>
    <row r="57" spans="1:5" ht="25.5">
      <c r="A57" t="s">
        <v>46</v>
      </c>
      <c r="E57" s="29" t="s">
        <v>175</v>
      </c>
    </row>
    <row r="58" spans="1:16" ht="12.75">
      <c r="A58" s="18" t="s">
        <v>38</v>
      </c>
      <c s="23" t="s">
        <v>94</v>
      </c>
      <c s="23" t="s">
        <v>176</v>
      </c>
      <c s="18" t="s">
        <v>40</v>
      </c>
      <c s="24" t="s">
        <v>177</v>
      </c>
      <c s="25" t="s">
        <v>150</v>
      </c>
      <c s="26">
        <v>73.605</v>
      </c>
      <c s="27">
        <v>0</v>
      </c>
      <c s="27">
        <f>ROUND(ROUND(H58,2)*ROUND(G58,3),2)</f>
      </c>
      <c r="O58">
        <f>(I58*21)/100</f>
      </c>
      <c t="s">
        <v>16</v>
      </c>
    </row>
    <row r="59" spans="1:5" ht="25.5">
      <c r="A59" s="28" t="s">
        <v>43</v>
      </c>
      <c r="E59" s="29" t="s">
        <v>178</v>
      </c>
    </row>
    <row r="60" spans="1:5" ht="12.75">
      <c r="A60" s="30" t="s">
        <v>45</v>
      </c>
      <c r="E60" s="31" t="s">
        <v>179</v>
      </c>
    </row>
    <row r="61" spans="1:5" ht="25.5">
      <c r="A61" t="s">
        <v>46</v>
      </c>
      <c r="E61" s="29" t="s">
        <v>180</v>
      </c>
    </row>
    <row r="62" spans="1:16" ht="12.75">
      <c r="A62" s="18" t="s">
        <v>38</v>
      </c>
      <c s="23" t="s">
        <v>97</v>
      </c>
      <c s="23" t="s">
        <v>181</v>
      </c>
      <c s="18" t="s">
        <v>40</v>
      </c>
      <c s="24" t="s">
        <v>182</v>
      </c>
      <c s="25" t="s">
        <v>150</v>
      </c>
      <c s="26">
        <v>31.545</v>
      </c>
      <c s="27">
        <v>0</v>
      </c>
      <c s="27">
        <f>ROUND(ROUND(H62,2)*ROUND(G62,3),2)</f>
      </c>
      <c r="O62">
        <f>(I62*21)/100</f>
      </c>
      <c t="s">
        <v>16</v>
      </c>
    </row>
    <row r="63" spans="1:5" ht="12.75">
      <c r="A63" s="28" t="s">
        <v>43</v>
      </c>
      <c r="E63" s="29" t="s">
        <v>183</v>
      </c>
    </row>
    <row r="64" spans="1:5" ht="12.75">
      <c r="A64" s="30" t="s">
        <v>45</v>
      </c>
      <c r="E64" s="31" t="s">
        <v>184</v>
      </c>
    </row>
    <row r="65" spans="1:5" ht="63.75">
      <c r="A65" t="s">
        <v>46</v>
      </c>
      <c r="E65" s="29" t="s">
        <v>153</v>
      </c>
    </row>
    <row r="66" spans="1:16" ht="12.75">
      <c r="A66" s="18" t="s">
        <v>38</v>
      </c>
      <c s="23" t="s">
        <v>100</v>
      </c>
      <c s="23" t="s">
        <v>185</v>
      </c>
      <c s="18" t="s">
        <v>40</v>
      </c>
      <c s="24" t="s">
        <v>186</v>
      </c>
      <c s="25" t="s">
        <v>173</v>
      </c>
      <c s="26">
        <v>757.08</v>
      </c>
      <c s="27">
        <v>0</v>
      </c>
      <c s="27">
        <f>ROUND(ROUND(H66,2)*ROUND(G66,3),2)</f>
      </c>
      <c r="O66">
        <f>(I66*21)/100</f>
      </c>
      <c t="s">
        <v>16</v>
      </c>
    </row>
    <row r="67" spans="1:5" ht="12.75">
      <c r="A67" s="28" t="s">
        <v>43</v>
      </c>
      <c r="E67" s="29" t="s">
        <v>40</v>
      </c>
    </row>
    <row r="68" spans="1:5" ht="12.75">
      <c r="A68" s="30" t="s">
        <v>45</v>
      </c>
      <c r="E68" s="31" t="s">
        <v>187</v>
      </c>
    </row>
    <row r="69" spans="1:5" ht="25.5">
      <c r="A69" t="s">
        <v>46</v>
      </c>
      <c r="E69" s="29" t="s">
        <v>175</v>
      </c>
    </row>
    <row r="70" spans="1:16" ht="12.75">
      <c r="A70" s="18" t="s">
        <v>38</v>
      </c>
      <c s="23" t="s">
        <v>103</v>
      </c>
      <c s="23" t="s">
        <v>188</v>
      </c>
      <c s="18" t="s">
        <v>40</v>
      </c>
      <c s="24" t="s">
        <v>189</v>
      </c>
      <c s="25" t="s">
        <v>190</v>
      </c>
      <c s="26">
        <v>100</v>
      </c>
      <c s="27">
        <v>0</v>
      </c>
      <c s="27">
        <f>ROUND(ROUND(H70,2)*ROUND(G70,3),2)</f>
      </c>
      <c r="O70">
        <f>(I70*21)/100</f>
      </c>
      <c t="s">
        <v>16</v>
      </c>
    </row>
    <row r="71" spans="1:5" ht="12.75">
      <c r="A71" s="28" t="s">
        <v>43</v>
      </c>
      <c r="E71" s="29" t="s">
        <v>40</v>
      </c>
    </row>
    <row r="72" spans="1:5" ht="12.75">
      <c r="A72" s="30" t="s">
        <v>45</v>
      </c>
      <c r="E72" s="31" t="s">
        <v>40</v>
      </c>
    </row>
    <row r="73" spans="1:5" ht="38.25">
      <c r="A73" t="s">
        <v>46</v>
      </c>
      <c r="E73" s="29" t="s">
        <v>191</v>
      </c>
    </row>
    <row r="74" spans="1:16" ht="12.75">
      <c r="A74" s="18" t="s">
        <v>38</v>
      </c>
      <c s="23" t="s">
        <v>107</v>
      </c>
      <c s="23" t="s">
        <v>192</v>
      </c>
      <c s="18" t="s">
        <v>40</v>
      </c>
      <c s="24" t="s">
        <v>193</v>
      </c>
      <c s="25" t="s">
        <v>150</v>
      </c>
      <c s="26">
        <v>527</v>
      </c>
      <c s="27">
        <v>0</v>
      </c>
      <c s="27">
        <f>ROUND(ROUND(H74,2)*ROUND(G74,3),2)</f>
      </c>
      <c r="O74">
        <f>(I74*21)/100</f>
      </c>
      <c t="s">
        <v>16</v>
      </c>
    </row>
    <row r="75" spans="1:5" ht="25.5">
      <c r="A75" s="28" t="s">
        <v>43</v>
      </c>
      <c r="E75" s="29" t="s">
        <v>194</v>
      </c>
    </row>
    <row r="76" spans="1:5" ht="12.75">
      <c r="A76" s="30" t="s">
        <v>45</v>
      </c>
      <c r="E76" s="31" t="s">
        <v>40</v>
      </c>
    </row>
    <row r="77" spans="1:5" ht="369.75">
      <c r="A77" t="s">
        <v>46</v>
      </c>
      <c r="E77" s="29" t="s">
        <v>195</v>
      </c>
    </row>
    <row r="78" spans="1:16" ht="12.75">
      <c r="A78" s="18" t="s">
        <v>38</v>
      </c>
      <c s="23" t="s">
        <v>111</v>
      </c>
      <c s="23" t="s">
        <v>196</v>
      </c>
      <c s="18" t="s">
        <v>40</v>
      </c>
      <c s="24" t="s">
        <v>197</v>
      </c>
      <c s="25" t="s">
        <v>150</v>
      </c>
      <c s="26">
        <v>292.9</v>
      </c>
      <c s="27">
        <v>0</v>
      </c>
      <c s="27">
        <f>ROUND(ROUND(H78,2)*ROUND(G78,3),2)</f>
      </c>
      <c r="O78">
        <f>(I78*21)/100</f>
      </c>
      <c t="s">
        <v>16</v>
      </c>
    </row>
    <row r="79" spans="1:5" ht="25.5">
      <c r="A79" s="28" t="s">
        <v>43</v>
      </c>
      <c r="E79" s="29" t="s">
        <v>198</v>
      </c>
    </row>
    <row r="80" spans="1:5" ht="12.75">
      <c r="A80" s="30" t="s">
        <v>45</v>
      </c>
      <c r="E80" s="31" t="s">
        <v>40</v>
      </c>
    </row>
    <row r="81" spans="1:5" ht="318.75">
      <c r="A81" t="s">
        <v>46</v>
      </c>
      <c r="E81" s="29" t="s">
        <v>199</v>
      </c>
    </row>
    <row r="82" spans="1:16" ht="12.75">
      <c r="A82" s="18" t="s">
        <v>38</v>
      </c>
      <c s="23" t="s">
        <v>200</v>
      </c>
      <c s="23" t="s">
        <v>201</v>
      </c>
      <c s="18" t="s">
        <v>40</v>
      </c>
      <c s="24" t="s">
        <v>202</v>
      </c>
      <c s="25" t="s">
        <v>150</v>
      </c>
      <c s="26">
        <v>819.9</v>
      </c>
      <c s="27">
        <v>0</v>
      </c>
      <c s="27">
        <f>ROUND(ROUND(H82,2)*ROUND(G82,3),2)</f>
      </c>
      <c r="O82">
        <f>(I82*21)/100</f>
      </c>
      <c t="s">
        <v>16</v>
      </c>
    </row>
    <row r="83" spans="1:5" ht="12.75">
      <c r="A83" s="28" t="s">
        <v>43</v>
      </c>
      <c r="E83" s="29" t="s">
        <v>203</v>
      </c>
    </row>
    <row r="84" spans="1:5" ht="12.75">
      <c r="A84" s="30" t="s">
        <v>45</v>
      </c>
      <c r="E84" s="31" t="s">
        <v>204</v>
      </c>
    </row>
    <row r="85" spans="1:5" ht="191.25">
      <c r="A85" t="s">
        <v>46</v>
      </c>
      <c r="E85" s="29" t="s">
        <v>205</v>
      </c>
    </row>
    <row r="86" spans="1:16" ht="12.75">
      <c r="A86" s="18" t="s">
        <v>38</v>
      </c>
      <c s="23" t="s">
        <v>206</v>
      </c>
      <c s="23" t="s">
        <v>207</v>
      </c>
      <c s="18" t="s">
        <v>40</v>
      </c>
      <c s="24" t="s">
        <v>208</v>
      </c>
      <c s="25" t="s">
        <v>150</v>
      </c>
      <c s="26">
        <v>26</v>
      </c>
      <c s="27">
        <v>0</v>
      </c>
      <c s="27">
        <f>ROUND(ROUND(H86,2)*ROUND(G86,3),2)</f>
      </c>
      <c r="O86">
        <f>(I86*21)/100</f>
      </c>
      <c t="s">
        <v>16</v>
      </c>
    </row>
    <row r="87" spans="1:5" ht="25.5">
      <c r="A87" s="28" t="s">
        <v>43</v>
      </c>
      <c r="E87" s="29" t="s">
        <v>209</v>
      </c>
    </row>
    <row r="88" spans="1:5" ht="12.75">
      <c r="A88" s="30" t="s">
        <v>45</v>
      </c>
      <c r="E88" s="31" t="s">
        <v>40</v>
      </c>
    </row>
    <row r="89" spans="1:5" ht="280.5">
      <c r="A89" t="s">
        <v>46</v>
      </c>
      <c r="E89" s="29" t="s">
        <v>210</v>
      </c>
    </row>
    <row r="90" spans="1:16" ht="12.75">
      <c r="A90" s="18" t="s">
        <v>38</v>
      </c>
      <c s="23" t="s">
        <v>211</v>
      </c>
      <c s="23" t="s">
        <v>212</v>
      </c>
      <c s="18" t="s">
        <v>40</v>
      </c>
      <c s="24" t="s">
        <v>213</v>
      </c>
      <c s="25" t="s">
        <v>150</v>
      </c>
      <c s="26">
        <v>55</v>
      </c>
      <c s="27">
        <v>0</v>
      </c>
      <c s="27">
        <f>ROUND(ROUND(H90,2)*ROUND(G90,3),2)</f>
      </c>
      <c r="O90">
        <f>(I90*21)/100</f>
      </c>
      <c t="s">
        <v>16</v>
      </c>
    </row>
    <row r="91" spans="1:5" ht="12.75">
      <c r="A91" s="28" t="s">
        <v>43</v>
      </c>
      <c r="E91" s="29" t="s">
        <v>214</v>
      </c>
    </row>
    <row r="92" spans="1:5" ht="12.75">
      <c r="A92" s="30" t="s">
        <v>45</v>
      </c>
      <c r="E92" s="31" t="s">
        <v>40</v>
      </c>
    </row>
    <row r="93" spans="1:5" ht="242.25">
      <c r="A93" t="s">
        <v>46</v>
      </c>
      <c r="E93" s="29" t="s">
        <v>215</v>
      </c>
    </row>
    <row r="94" spans="1:16" ht="12.75">
      <c r="A94" s="18" t="s">
        <v>38</v>
      </c>
      <c s="23" t="s">
        <v>216</v>
      </c>
      <c s="23" t="s">
        <v>217</v>
      </c>
      <c s="18" t="s">
        <v>40</v>
      </c>
      <c s="24" t="s">
        <v>218</v>
      </c>
      <c s="25" t="s">
        <v>150</v>
      </c>
      <c s="26">
        <v>166</v>
      </c>
      <c s="27">
        <v>0</v>
      </c>
      <c s="27">
        <f>ROUND(ROUND(H94,2)*ROUND(G94,3),2)</f>
      </c>
      <c r="O94">
        <f>(I94*21)/100</f>
      </c>
      <c t="s">
        <v>16</v>
      </c>
    </row>
    <row r="95" spans="1:5" ht="12.75">
      <c r="A95" s="28" t="s">
        <v>43</v>
      </c>
      <c r="E95" s="29" t="s">
        <v>219</v>
      </c>
    </row>
    <row r="96" spans="1:5" ht="12.75">
      <c r="A96" s="30" t="s">
        <v>45</v>
      </c>
      <c r="E96" s="31" t="s">
        <v>40</v>
      </c>
    </row>
    <row r="97" spans="1:5" ht="229.5">
      <c r="A97" t="s">
        <v>46</v>
      </c>
      <c r="E97" s="29" t="s">
        <v>220</v>
      </c>
    </row>
    <row r="98" spans="1:16" ht="12.75">
      <c r="A98" s="18" t="s">
        <v>38</v>
      </c>
      <c s="23" t="s">
        <v>221</v>
      </c>
      <c s="23" t="s">
        <v>222</v>
      </c>
      <c s="18" t="s">
        <v>40</v>
      </c>
      <c s="24" t="s">
        <v>223</v>
      </c>
      <c s="25" t="s">
        <v>150</v>
      </c>
      <c s="26">
        <v>87.246</v>
      </c>
      <c s="27">
        <v>0</v>
      </c>
      <c s="27">
        <f>ROUND(ROUND(H98,2)*ROUND(G98,3),2)</f>
      </c>
      <c r="O98">
        <f>(I98*21)/100</f>
      </c>
      <c t="s">
        <v>16</v>
      </c>
    </row>
    <row r="99" spans="1:5" ht="12.75">
      <c r="A99" s="28" t="s">
        <v>43</v>
      </c>
      <c r="E99" s="29" t="s">
        <v>224</v>
      </c>
    </row>
    <row r="100" spans="1:5" ht="63.75">
      <c r="A100" s="30" t="s">
        <v>45</v>
      </c>
      <c r="E100" s="31" t="s">
        <v>225</v>
      </c>
    </row>
    <row r="101" spans="1:5" ht="293.25">
      <c r="A101" t="s">
        <v>46</v>
      </c>
      <c r="E101" s="29" t="s">
        <v>226</v>
      </c>
    </row>
    <row r="102" spans="1:16" ht="12.75">
      <c r="A102" s="18" t="s">
        <v>38</v>
      </c>
      <c s="23" t="s">
        <v>227</v>
      </c>
      <c s="23" t="s">
        <v>228</v>
      </c>
      <c s="18" t="s">
        <v>40</v>
      </c>
      <c s="24" t="s">
        <v>229</v>
      </c>
      <c s="25" t="s">
        <v>139</v>
      </c>
      <c s="26">
        <v>1417</v>
      </c>
      <c s="27">
        <v>0</v>
      </c>
      <c s="27">
        <f>ROUND(ROUND(H102,2)*ROUND(G102,3),2)</f>
      </c>
      <c r="O102">
        <f>(I102*21)/100</f>
      </c>
      <c t="s">
        <v>16</v>
      </c>
    </row>
    <row r="103" spans="1:5" ht="12.75">
      <c r="A103" s="28" t="s">
        <v>43</v>
      </c>
      <c r="E103" s="29" t="s">
        <v>230</v>
      </c>
    </row>
    <row r="104" spans="1:5" ht="12.75">
      <c r="A104" s="30" t="s">
        <v>45</v>
      </c>
      <c r="E104" s="31" t="s">
        <v>40</v>
      </c>
    </row>
    <row r="105" spans="1:5" ht="25.5">
      <c r="A105" t="s">
        <v>46</v>
      </c>
      <c r="E105" s="29" t="s">
        <v>231</v>
      </c>
    </row>
    <row r="106" spans="1:16" ht="12.75">
      <c r="A106" s="18" t="s">
        <v>38</v>
      </c>
      <c s="23" t="s">
        <v>232</v>
      </c>
      <c s="23" t="s">
        <v>233</v>
      </c>
      <c s="18" t="s">
        <v>40</v>
      </c>
      <c s="24" t="s">
        <v>234</v>
      </c>
      <c s="25" t="s">
        <v>145</v>
      </c>
      <c s="26">
        <v>2</v>
      </c>
      <c s="27">
        <v>0</v>
      </c>
      <c s="27">
        <f>ROUND(ROUND(H106,2)*ROUND(G106,3),2)</f>
      </c>
      <c r="O106">
        <f>(I106*21)/100</f>
      </c>
      <c t="s">
        <v>16</v>
      </c>
    </row>
    <row r="107" spans="1:5" ht="25.5">
      <c r="A107" s="28" t="s">
        <v>43</v>
      </c>
      <c r="E107" s="29" t="s">
        <v>235</v>
      </c>
    </row>
    <row r="108" spans="1:5" ht="12.75">
      <c r="A108" s="30" t="s">
        <v>45</v>
      </c>
      <c r="E108" s="31" t="s">
        <v>40</v>
      </c>
    </row>
    <row r="109" spans="1:5" ht="89.25">
      <c r="A109" t="s">
        <v>46</v>
      </c>
      <c r="E109" s="29" t="s">
        <v>236</v>
      </c>
    </row>
    <row r="110" spans="1:18" ht="12.75" customHeight="1">
      <c r="A110" s="5" t="s">
        <v>36</v>
      </c>
      <c s="5"/>
      <c s="35" t="s">
        <v>16</v>
      </c>
      <c s="5"/>
      <c s="21" t="s">
        <v>237</v>
      </c>
      <c s="5"/>
      <c s="5"/>
      <c s="5"/>
      <c s="36">
        <f>0+Q110</f>
      </c>
      <c r="O110">
        <f>0+R110</f>
      </c>
      <c r="Q110">
        <f>0+I111</f>
      </c>
      <c>
        <f>0+O111</f>
      </c>
    </row>
    <row r="111" spans="1:16" ht="12.75">
      <c r="A111" s="18" t="s">
        <v>38</v>
      </c>
      <c s="23" t="s">
        <v>238</v>
      </c>
      <c s="23" t="s">
        <v>239</v>
      </c>
      <c s="18" t="s">
        <v>40</v>
      </c>
      <c s="24" t="s">
        <v>240</v>
      </c>
      <c s="25" t="s">
        <v>139</v>
      </c>
      <c s="26">
        <v>821</v>
      </c>
      <c s="27">
        <v>0</v>
      </c>
      <c s="27">
        <f>ROUND(ROUND(H111,2)*ROUND(G111,3),2)</f>
      </c>
      <c r="O111">
        <f>(I111*21)/100</f>
      </c>
      <c t="s">
        <v>16</v>
      </c>
    </row>
    <row r="112" spans="1:5" ht="12.75">
      <c r="A112" s="28" t="s">
        <v>43</v>
      </c>
      <c r="E112" s="29" t="s">
        <v>241</v>
      </c>
    </row>
    <row r="113" spans="1:5" ht="12.75">
      <c r="A113" s="30" t="s">
        <v>45</v>
      </c>
      <c r="E113" s="31" t="s">
        <v>40</v>
      </c>
    </row>
    <row r="114" spans="1:5" ht="102">
      <c r="A114" t="s">
        <v>46</v>
      </c>
      <c r="E114" s="29" t="s">
        <v>242</v>
      </c>
    </row>
    <row r="115" spans="1:18" ht="12.75" customHeight="1">
      <c r="A115" s="5" t="s">
        <v>36</v>
      </c>
      <c s="5"/>
      <c s="35" t="s">
        <v>26</v>
      </c>
      <c s="5"/>
      <c s="21" t="s">
        <v>243</v>
      </c>
      <c s="5"/>
      <c s="5"/>
      <c s="5"/>
      <c s="36">
        <f>0+Q115</f>
      </c>
      <c r="O115">
        <f>0+R115</f>
      </c>
      <c r="Q115">
        <f>0+I116+I120</f>
      </c>
      <c>
        <f>0+O116+O120</f>
      </c>
    </row>
    <row r="116" spans="1:16" ht="12.75">
      <c r="A116" s="18" t="s">
        <v>38</v>
      </c>
      <c s="23" t="s">
        <v>244</v>
      </c>
      <c s="23" t="s">
        <v>245</v>
      </c>
      <c s="18" t="s">
        <v>40</v>
      </c>
      <c s="24" t="s">
        <v>246</v>
      </c>
      <c s="25" t="s">
        <v>150</v>
      </c>
      <c s="26">
        <v>2.7</v>
      </c>
      <c s="27">
        <v>0</v>
      </c>
      <c s="27">
        <f>ROUND(ROUND(H116,2)*ROUND(G116,3),2)</f>
      </c>
      <c r="O116">
        <f>(I116*21)/100</f>
      </c>
      <c t="s">
        <v>16</v>
      </c>
    </row>
    <row r="117" spans="1:5" ht="12.75">
      <c r="A117" s="28" t="s">
        <v>43</v>
      </c>
      <c r="E117" s="29" t="s">
        <v>247</v>
      </c>
    </row>
    <row r="118" spans="1:5" ht="12.75">
      <c r="A118" s="30" t="s">
        <v>45</v>
      </c>
      <c r="E118" s="31" t="s">
        <v>40</v>
      </c>
    </row>
    <row r="119" spans="1:5" ht="369.75">
      <c r="A119" t="s">
        <v>46</v>
      </c>
      <c r="E119" s="29" t="s">
        <v>248</v>
      </c>
    </row>
    <row r="120" spans="1:16" ht="12.75">
      <c r="A120" s="18" t="s">
        <v>38</v>
      </c>
      <c s="23" t="s">
        <v>249</v>
      </c>
      <c s="23" t="s">
        <v>250</v>
      </c>
      <c s="18" t="s">
        <v>40</v>
      </c>
      <c s="24" t="s">
        <v>251</v>
      </c>
      <c s="25" t="s">
        <v>150</v>
      </c>
      <c s="26">
        <v>16.776</v>
      </c>
      <c s="27">
        <v>0</v>
      </c>
      <c s="27">
        <f>ROUND(ROUND(H120,2)*ROUND(G120,3),2)</f>
      </c>
      <c r="O120">
        <f>(I120*21)/100</f>
      </c>
      <c t="s">
        <v>16</v>
      </c>
    </row>
    <row r="121" spans="1:5" ht="25.5">
      <c r="A121" s="28" t="s">
        <v>43</v>
      </c>
      <c r="E121" s="29" t="s">
        <v>252</v>
      </c>
    </row>
    <row r="122" spans="1:5" ht="76.5">
      <c r="A122" s="30" t="s">
        <v>45</v>
      </c>
      <c r="E122" s="31" t="s">
        <v>253</v>
      </c>
    </row>
    <row r="123" spans="1:5" ht="38.25">
      <c r="A123" t="s">
        <v>46</v>
      </c>
      <c r="E123" s="29" t="s">
        <v>254</v>
      </c>
    </row>
    <row r="124" spans="1:18" ht="12.75" customHeight="1">
      <c r="A124" s="5" t="s">
        <v>36</v>
      </c>
      <c s="5"/>
      <c s="35" t="s">
        <v>28</v>
      </c>
      <c s="5"/>
      <c s="21" t="s">
        <v>255</v>
      </c>
      <c s="5"/>
      <c s="5"/>
      <c s="5"/>
      <c s="36">
        <f>0+Q124</f>
      </c>
      <c r="O124">
        <f>0+R124</f>
      </c>
      <c r="Q124">
        <f>0+I125+I129+I133+I137+I141+I145+I149+I153+I157+I161+I165+I169+I173+I177+I181</f>
      </c>
      <c>
        <f>0+O125+O129+O133+O137+O141+O145+O149+O153+O157+O161+O165+O169+O173+O177+O181</f>
      </c>
    </row>
    <row r="125" spans="1:16" ht="12.75">
      <c r="A125" s="18" t="s">
        <v>38</v>
      </c>
      <c s="23" t="s">
        <v>256</v>
      </c>
      <c s="23" t="s">
        <v>257</v>
      </c>
      <c s="18" t="s">
        <v>40</v>
      </c>
      <c s="24" t="s">
        <v>258</v>
      </c>
      <c s="25" t="s">
        <v>139</v>
      </c>
      <c s="26">
        <v>600</v>
      </c>
      <c s="27">
        <v>0</v>
      </c>
      <c s="27">
        <f>ROUND(ROUND(H125,2)*ROUND(G125,3),2)</f>
      </c>
      <c r="O125">
        <f>(I125*21)/100</f>
      </c>
      <c t="s">
        <v>16</v>
      </c>
    </row>
    <row r="126" spans="1:5" ht="25.5">
      <c r="A126" s="28" t="s">
        <v>43</v>
      </c>
      <c r="E126" s="29" t="s">
        <v>259</v>
      </c>
    </row>
    <row r="127" spans="1:5" ht="12.75">
      <c r="A127" s="30" t="s">
        <v>45</v>
      </c>
      <c r="E127" s="31" t="s">
        <v>260</v>
      </c>
    </row>
    <row r="128" spans="1:5" ht="127.5">
      <c r="A128" t="s">
        <v>46</v>
      </c>
      <c r="E128" s="29" t="s">
        <v>261</v>
      </c>
    </row>
    <row r="129" spans="1:16" ht="12.75">
      <c r="A129" s="18" t="s">
        <v>38</v>
      </c>
      <c s="23" t="s">
        <v>262</v>
      </c>
      <c s="23" t="s">
        <v>263</v>
      </c>
      <c s="18" t="s">
        <v>40</v>
      </c>
      <c s="24" t="s">
        <v>264</v>
      </c>
      <c s="25" t="s">
        <v>139</v>
      </c>
      <c s="26">
        <v>49</v>
      </c>
      <c s="27">
        <v>0</v>
      </c>
      <c s="27">
        <f>ROUND(ROUND(H129,2)*ROUND(G129,3),2)</f>
      </c>
      <c r="O129">
        <f>(I129*21)/100</f>
      </c>
      <c t="s">
        <v>16</v>
      </c>
    </row>
    <row r="130" spans="1:5" ht="25.5">
      <c r="A130" s="28" t="s">
        <v>43</v>
      </c>
      <c r="E130" s="29" t="s">
        <v>265</v>
      </c>
    </row>
    <row r="131" spans="1:5" ht="12.75">
      <c r="A131" s="30" t="s">
        <v>45</v>
      </c>
      <c r="E131" s="31" t="s">
        <v>266</v>
      </c>
    </row>
    <row r="132" spans="1:5" ht="127.5">
      <c r="A132" t="s">
        <v>46</v>
      </c>
      <c r="E132" s="29" t="s">
        <v>261</v>
      </c>
    </row>
    <row r="133" spans="1:16" ht="12.75">
      <c r="A133" s="18" t="s">
        <v>38</v>
      </c>
      <c s="23" t="s">
        <v>267</v>
      </c>
      <c s="23" t="s">
        <v>268</v>
      </c>
      <c s="18" t="s">
        <v>40</v>
      </c>
      <c s="24" t="s">
        <v>269</v>
      </c>
      <c s="25" t="s">
        <v>150</v>
      </c>
      <c s="26">
        <v>324.4</v>
      </c>
      <c s="27">
        <v>0</v>
      </c>
      <c s="27">
        <f>ROUND(ROUND(H133,2)*ROUND(G133,3),2)</f>
      </c>
      <c r="O133">
        <f>(I133*21)/100</f>
      </c>
      <c t="s">
        <v>16</v>
      </c>
    </row>
    <row r="134" spans="1:5" ht="25.5">
      <c r="A134" s="28" t="s">
        <v>43</v>
      </c>
      <c r="E134" s="29" t="s">
        <v>270</v>
      </c>
    </row>
    <row r="135" spans="1:5" ht="12.75">
      <c r="A135" s="30" t="s">
        <v>45</v>
      </c>
      <c r="E135" s="31" t="s">
        <v>271</v>
      </c>
    </row>
    <row r="136" spans="1:5" ht="51">
      <c r="A136" t="s">
        <v>46</v>
      </c>
      <c r="E136" s="29" t="s">
        <v>272</v>
      </c>
    </row>
    <row r="137" spans="1:16" ht="12.75">
      <c r="A137" s="18" t="s">
        <v>38</v>
      </c>
      <c s="23" t="s">
        <v>273</v>
      </c>
      <c s="23" t="s">
        <v>268</v>
      </c>
      <c s="18" t="s">
        <v>16</v>
      </c>
      <c s="24" t="s">
        <v>269</v>
      </c>
      <c s="25" t="s">
        <v>150</v>
      </c>
      <c s="26">
        <v>33</v>
      </c>
      <c s="27">
        <v>0</v>
      </c>
      <c s="27">
        <f>ROUND(ROUND(H137,2)*ROUND(G137,3),2)</f>
      </c>
      <c r="O137">
        <f>(I137*21)/100</f>
      </c>
      <c t="s">
        <v>16</v>
      </c>
    </row>
    <row r="138" spans="1:5" ht="25.5">
      <c r="A138" s="28" t="s">
        <v>43</v>
      </c>
      <c r="E138" s="29" t="s">
        <v>274</v>
      </c>
    </row>
    <row r="139" spans="1:5" ht="38.25">
      <c r="A139" s="30" t="s">
        <v>45</v>
      </c>
      <c r="E139" s="31" t="s">
        <v>275</v>
      </c>
    </row>
    <row r="140" spans="1:5" ht="51">
      <c r="A140" t="s">
        <v>46</v>
      </c>
      <c r="E140" s="29" t="s">
        <v>272</v>
      </c>
    </row>
    <row r="141" spans="1:16" ht="12.75">
      <c r="A141" s="18" t="s">
        <v>38</v>
      </c>
      <c s="23" t="s">
        <v>276</v>
      </c>
      <c s="23" t="s">
        <v>277</v>
      </c>
      <c s="18" t="s">
        <v>40</v>
      </c>
      <c s="24" t="s">
        <v>278</v>
      </c>
      <c s="25" t="s">
        <v>139</v>
      </c>
      <c s="26">
        <v>649</v>
      </c>
      <c s="27">
        <v>0</v>
      </c>
      <c s="27">
        <f>ROUND(ROUND(H141,2)*ROUND(G141,3),2)</f>
      </c>
      <c r="O141">
        <f>(I141*21)/100</f>
      </c>
      <c t="s">
        <v>16</v>
      </c>
    </row>
    <row r="142" spans="1:5" ht="25.5">
      <c r="A142" s="28" t="s">
        <v>43</v>
      </c>
      <c r="E142" s="29" t="s">
        <v>279</v>
      </c>
    </row>
    <row r="143" spans="1:5" ht="38.25">
      <c r="A143" s="30" t="s">
        <v>45</v>
      </c>
      <c r="E143" s="31" t="s">
        <v>280</v>
      </c>
    </row>
    <row r="144" spans="1:5" ht="51">
      <c r="A144" t="s">
        <v>46</v>
      </c>
      <c r="E144" s="29" t="s">
        <v>272</v>
      </c>
    </row>
    <row r="145" spans="1:16" ht="12.75">
      <c r="A145" s="18" t="s">
        <v>38</v>
      </c>
      <c s="23" t="s">
        <v>281</v>
      </c>
      <c s="23" t="s">
        <v>282</v>
      </c>
      <c s="18" t="s">
        <v>22</v>
      </c>
      <c s="24" t="s">
        <v>283</v>
      </c>
      <c s="25" t="s">
        <v>139</v>
      </c>
      <c s="26">
        <v>671</v>
      </c>
      <c s="27">
        <v>0</v>
      </c>
      <c s="27">
        <f>ROUND(ROUND(H145,2)*ROUND(G145,3),2)</f>
      </c>
      <c r="O145">
        <f>(I145*21)/100</f>
      </c>
      <c t="s">
        <v>16</v>
      </c>
    </row>
    <row r="146" spans="1:5" ht="25.5">
      <c r="A146" s="28" t="s">
        <v>43</v>
      </c>
      <c r="E146" s="29" t="s">
        <v>284</v>
      </c>
    </row>
    <row r="147" spans="1:5" ht="38.25">
      <c r="A147" s="30" t="s">
        <v>45</v>
      </c>
      <c r="E147" s="31" t="s">
        <v>285</v>
      </c>
    </row>
    <row r="148" spans="1:5" ht="102">
      <c r="A148" t="s">
        <v>46</v>
      </c>
      <c r="E148" s="29" t="s">
        <v>286</v>
      </c>
    </row>
    <row r="149" spans="1:16" ht="12.75">
      <c r="A149" s="18" t="s">
        <v>38</v>
      </c>
      <c s="23" t="s">
        <v>287</v>
      </c>
      <c s="23" t="s">
        <v>282</v>
      </c>
      <c s="18" t="s">
        <v>16</v>
      </c>
      <c s="24" t="s">
        <v>283</v>
      </c>
      <c s="25" t="s">
        <v>139</v>
      </c>
      <c s="26">
        <v>524</v>
      </c>
      <c s="27">
        <v>0</v>
      </c>
      <c s="27">
        <f>ROUND(ROUND(H149,2)*ROUND(G149,3),2)</f>
      </c>
      <c r="O149">
        <f>(I149*21)/100</f>
      </c>
      <c t="s">
        <v>16</v>
      </c>
    </row>
    <row r="150" spans="1:5" ht="25.5">
      <c r="A150" s="28" t="s">
        <v>43</v>
      </c>
      <c r="E150" s="29" t="s">
        <v>288</v>
      </c>
    </row>
    <row r="151" spans="1:5" ht="12.75">
      <c r="A151" s="30" t="s">
        <v>45</v>
      </c>
      <c r="E151" s="31" t="s">
        <v>289</v>
      </c>
    </row>
    <row r="152" spans="1:5" ht="102">
      <c r="A152" t="s">
        <v>46</v>
      </c>
      <c r="E152" s="29" t="s">
        <v>286</v>
      </c>
    </row>
    <row r="153" spans="1:16" ht="12.75">
      <c r="A153" s="18" t="s">
        <v>38</v>
      </c>
      <c s="23" t="s">
        <v>290</v>
      </c>
      <c s="23" t="s">
        <v>291</v>
      </c>
      <c s="18" t="s">
        <v>40</v>
      </c>
      <c s="24" t="s">
        <v>292</v>
      </c>
      <c s="25" t="s">
        <v>139</v>
      </c>
      <c s="26">
        <v>524</v>
      </c>
      <c s="27">
        <v>0</v>
      </c>
      <c s="27">
        <f>ROUND(ROUND(H153,2)*ROUND(G153,3),2)</f>
      </c>
      <c r="O153">
        <f>(I153*21)/100</f>
      </c>
      <c t="s">
        <v>16</v>
      </c>
    </row>
    <row r="154" spans="1:5" ht="25.5">
      <c r="A154" s="28" t="s">
        <v>43</v>
      </c>
      <c r="E154" s="29" t="s">
        <v>293</v>
      </c>
    </row>
    <row r="155" spans="1:5" ht="12.75">
      <c r="A155" s="30" t="s">
        <v>45</v>
      </c>
      <c r="E155" s="31" t="s">
        <v>294</v>
      </c>
    </row>
    <row r="156" spans="1:5" ht="102">
      <c r="A156" t="s">
        <v>46</v>
      </c>
      <c r="E156" s="29" t="s">
        <v>286</v>
      </c>
    </row>
    <row r="157" spans="1:16" ht="12.75">
      <c r="A157" s="18" t="s">
        <v>38</v>
      </c>
      <c s="23" t="s">
        <v>295</v>
      </c>
      <c s="23" t="s">
        <v>296</v>
      </c>
      <c s="18" t="s">
        <v>40</v>
      </c>
      <c s="24" t="s">
        <v>297</v>
      </c>
      <c s="25" t="s">
        <v>139</v>
      </c>
      <c s="26">
        <v>147</v>
      </c>
      <c s="27">
        <v>0</v>
      </c>
      <c s="27">
        <f>ROUND(ROUND(H157,2)*ROUND(G157,3),2)</f>
      </c>
      <c r="O157">
        <f>(I157*21)/100</f>
      </c>
      <c t="s">
        <v>16</v>
      </c>
    </row>
    <row r="158" spans="1:5" ht="25.5">
      <c r="A158" s="28" t="s">
        <v>43</v>
      </c>
      <c r="E158" s="29" t="s">
        <v>298</v>
      </c>
    </row>
    <row r="159" spans="1:5" ht="12.75">
      <c r="A159" s="30" t="s">
        <v>45</v>
      </c>
      <c r="E159" s="31" t="s">
        <v>299</v>
      </c>
    </row>
    <row r="160" spans="1:5" ht="102">
      <c r="A160" t="s">
        <v>46</v>
      </c>
      <c r="E160" s="29" t="s">
        <v>286</v>
      </c>
    </row>
    <row r="161" spans="1:16" ht="12.75">
      <c r="A161" s="18" t="s">
        <v>38</v>
      </c>
      <c s="23" t="s">
        <v>300</v>
      </c>
      <c s="23" t="s">
        <v>301</v>
      </c>
      <c s="18" t="s">
        <v>40</v>
      </c>
      <c s="24" t="s">
        <v>302</v>
      </c>
      <c s="25" t="s">
        <v>139</v>
      </c>
      <c s="26">
        <v>188</v>
      </c>
      <c s="27">
        <v>0</v>
      </c>
      <c s="27">
        <f>ROUND(ROUND(H161,2)*ROUND(G161,3),2)</f>
      </c>
      <c r="O161">
        <f>(I161*21)/100</f>
      </c>
      <c t="s">
        <v>16</v>
      </c>
    </row>
    <row r="162" spans="1:5" ht="25.5">
      <c r="A162" s="28" t="s">
        <v>43</v>
      </c>
      <c r="E162" s="29" t="s">
        <v>303</v>
      </c>
    </row>
    <row r="163" spans="1:5" ht="12.75">
      <c r="A163" s="30" t="s">
        <v>45</v>
      </c>
      <c r="E163" s="31" t="s">
        <v>40</v>
      </c>
    </row>
    <row r="164" spans="1:5" ht="38.25">
      <c r="A164" t="s">
        <v>46</v>
      </c>
      <c r="E164" s="29" t="s">
        <v>304</v>
      </c>
    </row>
    <row r="165" spans="1:16" ht="12.75">
      <c r="A165" s="18" t="s">
        <v>38</v>
      </c>
      <c s="23" t="s">
        <v>305</v>
      </c>
      <c s="23" t="s">
        <v>306</v>
      </c>
      <c s="18" t="s">
        <v>40</v>
      </c>
      <c s="24" t="s">
        <v>307</v>
      </c>
      <c s="25" t="s">
        <v>139</v>
      </c>
      <c s="26">
        <v>600</v>
      </c>
      <c s="27">
        <v>0</v>
      </c>
      <c s="27">
        <f>ROUND(ROUND(H165,2)*ROUND(G165,3),2)</f>
      </c>
      <c r="O165">
        <f>(I165*21)/100</f>
      </c>
      <c t="s">
        <v>16</v>
      </c>
    </row>
    <row r="166" spans="1:5" ht="25.5">
      <c r="A166" s="28" t="s">
        <v>43</v>
      </c>
      <c r="E166" s="29" t="s">
        <v>308</v>
      </c>
    </row>
    <row r="167" spans="1:5" ht="12.75">
      <c r="A167" s="30" t="s">
        <v>45</v>
      </c>
      <c r="E167" s="31" t="s">
        <v>260</v>
      </c>
    </row>
    <row r="168" spans="1:5" ht="51">
      <c r="A168" t="s">
        <v>46</v>
      </c>
      <c r="E168" s="29" t="s">
        <v>309</v>
      </c>
    </row>
    <row r="169" spans="1:16" ht="12.75">
      <c r="A169" s="18" t="s">
        <v>38</v>
      </c>
      <c s="23" t="s">
        <v>310</v>
      </c>
      <c s="23" t="s">
        <v>311</v>
      </c>
      <c s="18" t="s">
        <v>40</v>
      </c>
      <c s="24" t="s">
        <v>312</v>
      </c>
      <c s="25" t="s">
        <v>139</v>
      </c>
      <c s="26">
        <v>600</v>
      </c>
      <c s="27">
        <v>0</v>
      </c>
      <c s="27">
        <f>ROUND(ROUND(H169,2)*ROUND(G169,3),2)</f>
      </c>
      <c r="O169">
        <f>(I169*21)/100</f>
      </c>
      <c t="s">
        <v>16</v>
      </c>
    </row>
    <row r="170" spans="1:5" ht="25.5">
      <c r="A170" s="28" t="s">
        <v>43</v>
      </c>
      <c r="E170" s="29" t="s">
        <v>313</v>
      </c>
    </row>
    <row r="171" spans="1:5" ht="12.75">
      <c r="A171" s="30" t="s">
        <v>45</v>
      </c>
      <c r="E171" s="31" t="s">
        <v>260</v>
      </c>
    </row>
    <row r="172" spans="1:5" ht="51">
      <c r="A172" t="s">
        <v>46</v>
      </c>
      <c r="E172" s="29" t="s">
        <v>309</v>
      </c>
    </row>
    <row r="173" spans="1:16" ht="12.75">
      <c r="A173" s="18" t="s">
        <v>38</v>
      </c>
      <c s="23" t="s">
        <v>314</v>
      </c>
      <c s="23" t="s">
        <v>315</v>
      </c>
      <c s="18" t="s">
        <v>40</v>
      </c>
      <c s="24" t="s">
        <v>316</v>
      </c>
      <c s="25" t="s">
        <v>139</v>
      </c>
      <c s="26">
        <v>600</v>
      </c>
      <c s="27">
        <v>0</v>
      </c>
      <c s="27">
        <f>ROUND(ROUND(H173,2)*ROUND(G173,3),2)</f>
      </c>
      <c r="O173">
        <f>(I173*21)/100</f>
      </c>
      <c t="s">
        <v>16</v>
      </c>
    </row>
    <row r="174" spans="1:5" ht="25.5">
      <c r="A174" s="28" t="s">
        <v>43</v>
      </c>
      <c r="E174" s="29" t="s">
        <v>317</v>
      </c>
    </row>
    <row r="175" spans="1:5" ht="12.75">
      <c r="A175" s="30" t="s">
        <v>45</v>
      </c>
      <c r="E175" s="31" t="s">
        <v>260</v>
      </c>
    </row>
    <row r="176" spans="1:5" ht="140.25">
      <c r="A176" t="s">
        <v>46</v>
      </c>
      <c r="E176" s="29" t="s">
        <v>318</v>
      </c>
    </row>
    <row r="177" spans="1:16" ht="25.5">
      <c r="A177" s="18" t="s">
        <v>38</v>
      </c>
      <c s="23" t="s">
        <v>319</v>
      </c>
      <c s="23" t="s">
        <v>320</v>
      </c>
      <c s="18" t="s">
        <v>40</v>
      </c>
      <c s="24" t="s">
        <v>321</v>
      </c>
      <c s="25" t="s">
        <v>139</v>
      </c>
      <c s="26">
        <v>600</v>
      </c>
      <c s="27">
        <v>0</v>
      </c>
      <c s="27">
        <f>ROUND(ROUND(H177,2)*ROUND(G177,3),2)</f>
      </c>
      <c r="O177">
        <f>(I177*21)/100</f>
      </c>
      <c t="s">
        <v>16</v>
      </c>
    </row>
    <row r="178" spans="1:5" ht="25.5">
      <c r="A178" s="28" t="s">
        <v>43</v>
      </c>
      <c r="E178" s="29" t="s">
        <v>322</v>
      </c>
    </row>
    <row r="179" spans="1:5" ht="12.75">
      <c r="A179" s="30" t="s">
        <v>45</v>
      </c>
      <c r="E179" s="31" t="s">
        <v>260</v>
      </c>
    </row>
    <row r="180" spans="1:5" ht="140.25">
      <c r="A180" t="s">
        <v>46</v>
      </c>
      <c r="E180" s="29" t="s">
        <v>318</v>
      </c>
    </row>
    <row r="181" spans="1:16" ht="12.75">
      <c r="A181" s="18" t="s">
        <v>38</v>
      </c>
      <c s="23" t="s">
        <v>323</v>
      </c>
      <c s="23" t="s">
        <v>324</v>
      </c>
      <c s="18" t="s">
        <v>40</v>
      </c>
      <c s="24" t="s">
        <v>325</v>
      </c>
      <c s="25" t="s">
        <v>139</v>
      </c>
      <c s="26">
        <v>49</v>
      </c>
      <c s="27">
        <v>0</v>
      </c>
      <c s="27">
        <f>ROUND(ROUND(H181,2)*ROUND(G181,3),2)</f>
      </c>
      <c r="O181">
        <f>(I181*21)/100</f>
      </c>
      <c t="s">
        <v>16</v>
      </c>
    </row>
    <row r="182" spans="1:5" ht="25.5">
      <c r="A182" s="28" t="s">
        <v>43</v>
      </c>
      <c r="E182" s="29" t="s">
        <v>326</v>
      </c>
    </row>
    <row r="183" spans="1:5" ht="12.75">
      <c r="A183" s="30" t="s">
        <v>45</v>
      </c>
      <c r="E183" s="31" t="s">
        <v>266</v>
      </c>
    </row>
    <row r="184" spans="1:5" ht="153">
      <c r="A184" t="s">
        <v>46</v>
      </c>
      <c r="E184" s="29" t="s">
        <v>327</v>
      </c>
    </row>
    <row r="185" spans="1:18" ht="12.75" customHeight="1">
      <c r="A185" s="5" t="s">
        <v>36</v>
      </c>
      <c s="5"/>
      <c s="35" t="s">
        <v>79</v>
      </c>
      <c s="5"/>
      <c s="21" t="s">
        <v>328</v>
      </c>
      <c s="5"/>
      <c s="5"/>
      <c s="5"/>
      <c s="36">
        <f>0+Q185</f>
      </c>
      <c r="O185">
        <f>0+R185</f>
      </c>
      <c r="Q185">
        <f>0+I186+I190+I194+I198+I202+I206+I210+I214+I218+I222+I226+I230+I234</f>
      </c>
      <c>
        <f>0+O186+O190+O194+O198+O202+O206+O210+O214+O218+O222+O226+O230+O234</f>
      </c>
    </row>
    <row r="186" spans="1:16" ht="12.75">
      <c r="A186" s="18" t="s">
        <v>38</v>
      </c>
      <c s="23" t="s">
        <v>329</v>
      </c>
      <c s="23" t="s">
        <v>330</v>
      </c>
      <c s="18" t="s">
        <v>40</v>
      </c>
      <c s="24" t="s">
        <v>331</v>
      </c>
      <c s="25" t="s">
        <v>169</v>
      </c>
      <c s="26">
        <v>15</v>
      </c>
      <c s="27">
        <v>0</v>
      </c>
      <c s="27">
        <f>ROUND(ROUND(H186,2)*ROUND(G186,3),2)</f>
      </c>
      <c r="O186">
        <f>(I186*21)/100</f>
      </c>
      <c t="s">
        <v>16</v>
      </c>
    </row>
    <row r="187" spans="1:5" ht="25.5">
      <c r="A187" s="28" t="s">
        <v>43</v>
      </c>
      <c r="E187" s="29" t="s">
        <v>332</v>
      </c>
    </row>
    <row r="188" spans="1:5" ht="12.75">
      <c r="A188" s="30" t="s">
        <v>45</v>
      </c>
      <c r="E188" s="31" t="s">
        <v>40</v>
      </c>
    </row>
    <row r="189" spans="1:5" ht="255">
      <c r="A189" t="s">
        <v>46</v>
      </c>
      <c r="E189" s="29" t="s">
        <v>333</v>
      </c>
    </row>
    <row r="190" spans="1:16" ht="12.75">
      <c r="A190" s="18" t="s">
        <v>38</v>
      </c>
      <c s="23" t="s">
        <v>334</v>
      </c>
      <c s="23" t="s">
        <v>335</v>
      </c>
      <c s="18" t="s">
        <v>40</v>
      </c>
      <c s="24" t="s">
        <v>336</v>
      </c>
      <c s="25" t="s">
        <v>169</v>
      </c>
      <c s="26">
        <v>11</v>
      </c>
      <c s="27">
        <v>0</v>
      </c>
      <c s="27">
        <f>ROUND(ROUND(H190,2)*ROUND(G190,3),2)</f>
      </c>
      <c r="O190">
        <f>(I190*21)/100</f>
      </c>
      <c t="s">
        <v>16</v>
      </c>
    </row>
    <row r="191" spans="1:5" ht="38.25">
      <c r="A191" s="28" t="s">
        <v>43</v>
      </c>
      <c r="E191" s="29" t="s">
        <v>337</v>
      </c>
    </row>
    <row r="192" spans="1:5" ht="12.75">
      <c r="A192" s="30" t="s">
        <v>45</v>
      </c>
      <c r="E192" s="31" t="s">
        <v>40</v>
      </c>
    </row>
    <row r="193" spans="1:5" ht="255">
      <c r="A193" t="s">
        <v>46</v>
      </c>
      <c r="E193" s="29" t="s">
        <v>333</v>
      </c>
    </row>
    <row r="194" spans="1:16" ht="12.75">
      <c r="A194" s="18" t="s">
        <v>38</v>
      </c>
      <c s="23" t="s">
        <v>338</v>
      </c>
      <c s="23" t="s">
        <v>339</v>
      </c>
      <c s="18" t="s">
        <v>40</v>
      </c>
      <c s="24" t="s">
        <v>340</v>
      </c>
      <c s="25" t="s">
        <v>169</v>
      </c>
      <c s="26">
        <v>13.2</v>
      </c>
      <c s="27">
        <v>0</v>
      </c>
      <c s="27">
        <f>ROUND(ROUND(H194,2)*ROUND(G194,3),2)</f>
      </c>
      <c r="O194">
        <f>(I194*21)/100</f>
      </c>
      <c t="s">
        <v>16</v>
      </c>
    </row>
    <row r="195" spans="1:5" ht="25.5">
      <c r="A195" s="28" t="s">
        <v>43</v>
      </c>
      <c r="E195" s="29" t="s">
        <v>341</v>
      </c>
    </row>
    <row r="196" spans="1:5" ht="12.75">
      <c r="A196" s="30" t="s">
        <v>45</v>
      </c>
      <c r="E196" s="31" t="s">
        <v>40</v>
      </c>
    </row>
    <row r="197" spans="1:5" ht="255">
      <c r="A197" t="s">
        <v>46</v>
      </c>
      <c r="E197" s="29" t="s">
        <v>333</v>
      </c>
    </row>
    <row r="198" spans="1:16" ht="12.75">
      <c r="A198" s="18" t="s">
        <v>38</v>
      </c>
      <c s="23" t="s">
        <v>342</v>
      </c>
      <c s="23" t="s">
        <v>343</v>
      </c>
      <c s="18" t="s">
        <v>40</v>
      </c>
      <c s="24" t="s">
        <v>344</v>
      </c>
      <c s="25" t="s">
        <v>169</v>
      </c>
      <c s="26">
        <v>62.1</v>
      </c>
      <c s="27">
        <v>0</v>
      </c>
      <c s="27">
        <f>ROUND(ROUND(H198,2)*ROUND(G198,3),2)</f>
      </c>
      <c r="O198">
        <f>(I198*21)/100</f>
      </c>
      <c t="s">
        <v>16</v>
      </c>
    </row>
    <row r="199" spans="1:5" ht="25.5">
      <c r="A199" s="28" t="s">
        <v>43</v>
      </c>
      <c r="E199" s="29" t="s">
        <v>345</v>
      </c>
    </row>
    <row r="200" spans="1:5" ht="12.75">
      <c r="A200" s="30" t="s">
        <v>45</v>
      </c>
      <c r="E200" s="31" t="s">
        <v>40</v>
      </c>
    </row>
    <row r="201" spans="1:5" ht="255">
      <c r="A201" t="s">
        <v>46</v>
      </c>
      <c r="E201" s="29" t="s">
        <v>333</v>
      </c>
    </row>
    <row r="202" spans="1:16" ht="12.75">
      <c r="A202" s="18" t="s">
        <v>38</v>
      </c>
      <c s="23" t="s">
        <v>346</v>
      </c>
      <c s="23" t="s">
        <v>347</v>
      </c>
      <c s="18" t="s">
        <v>40</v>
      </c>
      <c s="24" t="s">
        <v>348</v>
      </c>
      <c s="25" t="s">
        <v>145</v>
      </c>
      <c s="26">
        <v>1</v>
      </c>
      <c s="27">
        <v>0</v>
      </c>
      <c s="27">
        <f>ROUND(ROUND(H202,2)*ROUND(G202,3),2)</f>
      </c>
      <c r="O202">
        <f>(I202*21)/100</f>
      </c>
      <c t="s">
        <v>16</v>
      </c>
    </row>
    <row r="203" spans="1:5" ht="51">
      <c r="A203" s="28" t="s">
        <v>43</v>
      </c>
      <c r="E203" s="29" t="s">
        <v>349</v>
      </c>
    </row>
    <row r="204" spans="1:5" ht="12.75">
      <c r="A204" s="30" t="s">
        <v>45</v>
      </c>
      <c r="E204" s="31" t="s">
        <v>40</v>
      </c>
    </row>
    <row r="205" spans="1:5" ht="408">
      <c r="A205" t="s">
        <v>46</v>
      </c>
      <c r="E205" s="29" t="s">
        <v>350</v>
      </c>
    </row>
    <row r="206" spans="1:16" ht="12.75">
      <c r="A206" s="18" t="s">
        <v>38</v>
      </c>
      <c s="23" t="s">
        <v>351</v>
      </c>
      <c s="23" t="s">
        <v>352</v>
      </c>
      <c s="18" t="s">
        <v>40</v>
      </c>
      <c s="24" t="s">
        <v>353</v>
      </c>
      <c s="25" t="s">
        <v>145</v>
      </c>
      <c s="26">
        <v>3</v>
      </c>
      <c s="27">
        <v>0</v>
      </c>
      <c s="27">
        <f>ROUND(ROUND(H206,2)*ROUND(G206,3),2)</f>
      </c>
      <c r="O206">
        <f>(I206*21)/100</f>
      </c>
      <c t="s">
        <v>16</v>
      </c>
    </row>
    <row r="207" spans="1:5" ht="38.25">
      <c r="A207" s="28" t="s">
        <v>43</v>
      </c>
      <c r="E207" s="29" t="s">
        <v>354</v>
      </c>
    </row>
    <row r="208" spans="1:5" ht="12.75">
      <c r="A208" s="30" t="s">
        <v>45</v>
      </c>
      <c r="E208" s="31" t="s">
        <v>40</v>
      </c>
    </row>
    <row r="209" spans="1:5" ht="242.25">
      <c r="A209" t="s">
        <v>46</v>
      </c>
      <c r="E209" s="29" t="s">
        <v>355</v>
      </c>
    </row>
    <row r="210" spans="1:16" ht="12.75">
      <c r="A210" s="18" t="s">
        <v>38</v>
      </c>
      <c s="23" t="s">
        <v>356</v>
      </c>
      <c s="23" t="s">
        <v>357</v>
      </c>
      <c s="18" t="s">
        <v>40</v>
      </c>
      <c s="24" t="s">
        <v>358</v>
      </c>
      <c s="25" t="s">
        <v>145</v>
      </c>
      <c s="26">
        <v>3</v>
      </c>
      <c s="27">
        <v>0</v>
      </c>
      <c s="27">
        <f>ROUND(ROUND(H210,2)*ROUND(G210,3),2)</f>
      </c>
      <c r="O210">
        <f>(I210*21)/100</f>
      </c>
      <c t="s">
        <v>16</v>
      </c>
    </row>
    <row r="211" spans="1:5" ht="25.5">
      <c r="A211" s="28" t="s">
        <v>43</v>
      </c>
      <c r="E211" s="29" t="s">
        <v>359</v>
      </c>
    </row>
    <row r="212" spans="1:5" ht="12.75">
      <c r="A212" s="30" t="s">
        <v>45</v>
      </c>
      <c r="E212" s="31" t="s">
        <v>40</v>
      </c>
    </row>
    <row r="213" spans="1:5" ht="76.5">
      <c r="A213" t="s">
        <v>46</v>
      </c>
      <c r="E213" s="29" t="s">
        <v>360</v>
      </c>
    </row>
    <row r="214" spans="1:16" ht="12.75">
      <c r="A214" s="18" t="s">
        <v>38</v>
      </c>
      <c s="23" t="s">
        <v>361</v>
      </c>
      <c s="23" t="s">
        <v>362</v>
      </c>
      <c s="18" t="s">
        <v>40</v>
      </c>
      <c s="24" t="s">
        <v>363</v>
      </c>
      <c s="25" t="s">
        <v>145</v>
      </c>
      <c s="26">
        <v>1</v>
      </c>
      <c s="27">
        <v>0</v>
      </c>
      <c s="27">
        <f>ROUND(ROUND(H214,2)*ROUND(G214,3),2)</f>
      </c>
      <c r="O214">
        <f>(I214*21)/100</f>
      </c>
      <c t="s">
        <v>16</v>
      </c>
    </row>
    <row r="215" spans="1:5" ht="12.75">
      <c r="A215" s="28" t="s">
        <v>43</v>
      </c>
      <c r="E215" s="29" t="s">
        <v>364</v>
      </c>
    </row>
    <row r="216" spans="1:5" ht="12.75">
      <c r="A216" s="30" t="s">
        <v>45</v>
      </c>
      <c r="E216" s="31" t="s">
        <v>40</v>
      </c>
    </row>
    <row r="217" spans="1:5" ht="25.5">
      <c r="A217" t="s">
        <v>46</v>
      </c>
      <c r="E217" s="29" t="s">
        <v>365</v>
      </c>
    </row>
    <row r="218" spans="1:16" ht="12.75">
      <c r="A218" s="18" t="s">
        <v>38</v>
      </c>
      <c s="23" t="s">
        <v>366</v>
      </c>
      <c s="23" t="s">
        <v>367</v>
      </c>
      <c s="18" t="s">
        <v>40</v>
      </c>
      <c s="24" t="s">
        <v>368</v>
      </c>
      <c s="25" t="s">
        <v>169</v>
      </c>
      <c s="26">
        <v>15</v>
      </c>
      <c s="27">
        <v>0</v>
      </c>
      <c s="27">
        <f>ROUND(ROUND(H218,2)*ROUND(G218,3),2)</f>
      </c>
      <c r="O218">
        <f>(I218*21)/100</f>
      </c>
      <c t="s">
        <v>16</v>
      </c>
    </row>
    <row r="219" spans="1:5" ht="12.75">
      <c r="A219" s="28" t="s">
        <v>43</v>
      </c>
      <c r="E219" s="29" t="s">
        <v>40</v>
      </c>
    </row>
    <row r="220" spans="1:5" ht="12.75">
      <c r="A220" s="30" t="s">
        <v>45</v>
      </c>
      <c r="E220" s="31" t="s">
        <v>40</v>
      </c>
    </row>
    <row r="221" spans="1:5" ht="51">
      <c r="A221" t="s">
        <v>46</v>
      </c>
      <c r="E221" s="29" t="s">
        <v>369</v>
      </c>
    </row>
    <row r="222" spans="1:16" ht="12.75">
      <c r="A222" s="18" t="s">
        <v>38</v>
      </c>
      <c s="23" t="s">
        <v>370</v>
      </c>
      <c s="23" t="s">
        <v>371</v>
      </c>
      <c s="18" t="s">
        <v>40</v>
      </c>
      <c s="24" t="s">
        <v>372</v>
      </c>
      <c s="25" t="s">
        <v>169</v>
      </c>
      <c s="26">
        <v>11</v>
      </c>
      <c s="27">
        <v>0</v>
      </c>
      <c s="27">
        <f>ROUND(ROUND(H222,2)*ROUND(G222,3),2)</f>
      </c>
      <c r="O222">
        <f>(I222*21)/100</f>
      </c>
      <c t="s">
        <v>16</v>
      </c>
    </row>
    <row r="223" spans="1:5" ht="12.75">
      <c r="A223" s="28" t="s">
        <v>43</v>
      </c>
      <c r="E223" s="29" t="s">
        <v>40</v>
      </c>
    </row>
    <row r="224" spans="1:5" ht="12.75">
      <c r="A224" s="30" t="s">
        <v>45</v>
      </c>
      <c r="E224" s="31" t="s">
        <v>40</v>
      </c>
    </row>
    <row r="225" spans="1:5" ht="51">
      <c r="A225" t="s">
        <v>46</v>
      </c>
      <c r="E225" s="29" t="s">
        <v>369</v>
      </c>
    </row>
    <row r="226" spans="1:16" ht="12.75">
      <c r="A226" s="18" t="s">
        <v>38</v>
      </c>
      <c s="23" t="s">
        <v>373</v>
      </c>
      <c s="23" t="s">
        <v>374</v>
      </c>
      <c s="18" t="s">
        <v>40</v>
      </c>
      <c s="24" t="s">
        <v>375</v>
      </c>
      <c s="25" t="s">
        <v>169</v>
      </c>
      <c s="26">
        <v>13.2</v>
      </c>
      <c s="27">
        <v>0</v>
      </c>
      <c s="27">
        <f>ROUND(ROUND(H226,2)*ROUND(G226,3),2)</f>
      </c>
      <c r="O226">
        <f>(I226*21)/100</f>
      </c>
      <c t="s">
        <v>16</v>
      </c>
    </row>
    <row r="227" spans="1:5" ht="12.75">
      <c r="A227" s="28" t="s">
        <v>43</v>
      </c>
      <c r="E227" s="29" t="s">
        <v>376</v>
      </c>
    </row>
    <row r="228" spans="1:5" ht="12.75">
      <c r="A228" s="30" t="s">
        <v>45</v>
      </c>
      <c r="E228" s="31" t="s">
        <v>40</v>
      </c>
    </row>
    <row r="229" spans="1:5" ht="51">
      <c r="A229" t="s">
        <v>46</v>
      </c>
      <c r="E229" s="29" t="s">
        <v>369</v>
      </c>
    </row>
    <row r="230" spans="1:16" ht="12.75">
      <c r="A230" s="18" t="s">
        <v>38</v>
      </c>
      <c s="23" t="s">
        <v>377</v>
      </c>
      <c s="23" t="s">
        <v>378</v>
      </c>
      <c s="18" t="s">
        <v>40</v>
      </c>
      <c s="24" t="s">
        <v>379</v>
      </c>
      <c s="25" t="s">
        <v>169</v>
      </c>
      <c s="26">
        <v>62.1</v>
      </c>
      <c s="27">
        <v>0</v>
      </c>
      <c s="27">
        <f>ROUND(ROUND(H230,2)*ROUND(G230,3),2)</f>
      </c>
      <c r="O230">
        <f>(I230*21)/100</f>
      </c>
      <c t="s">
        <v>16</v>
      </c>
    </row>
    <row r="231" spans="1:5" ht="12.75">
      <c r="A231" s="28" t="s">
        <v>43</v>
      </c>
      <c r="E231" s="29" t="s">
        <v>40</v>
      </c>
    </row>
    <row r="232" spans="1:5" ht="12.75">
      <c r="A232" s="30" t="s">
        <v>45</v>
      </c>
      <c r="E232" s="31" t="s">
        <v>40</v>
      </c>
    </row>
    <row r="233" spans="1:5" ht="51">
      <c r="A233" t="s">
        <v>46</v>
      </c>
      <c r="E233" s="29" t="s">
        <v>369</v>
      </c>
    </row>
    <row r="234" spans="1:16" ht="12.75">
      <c r="A234" s="18" t="s">
        <v>38</v>
      </c>
      <c s="23" t="s">
        <v>380</v>
      </c>
      <c s="23" t="s">
        <v>381</v>
      </c>
      <c s="18" t="s">
        <v>40</v>
      </c>
      <c s="24" t="s">
        <v>382</v>
      </c>
      <c s="25" t="s">
        <v>169</v>
      </c>
      <c s="26">
        <v>101.3</v>
      </c>
      <c s="27">
        <v>0</v>
      </c>
      <c s="27">
        <f>ROUND(ROUND(H234,2)*ROUND(G234,3),2)</f>
      </c>
      <c r="O234">
        <f>(I234*21)/100</f>
      </c>
      <c t="s">
        <v>16</v>
      </c>
    </row>
    <row r="235" spans="1:5" ht="12.75">
      <c r="A235" s="28" t="s">
        <v>43</v>
      </c>
      <c r="E235" s="29" t="s">
        <v>383</v>
      </c>
    </row>
    <row r="236" spans="1:5" ht="12.75">
      <c r="A236" s="30" t="s">
        <v>45</v>
      </c>
      <c r="E236" s="31" t="s">
        <v>384</v>
      </c>
    </row>
    <row r="237" spans="1:5" ht="25.5">
      <c r="A237" t="s">
        <v>46</v>
      </c>
      <c r="E237" s="29" t="s">
        <v>385</v>
      </c>
    </row>
    <row r="238" spans="1:18" ht="12.75" customHeight="1">
      <c r="A238" s="5" t="s">
        <v>36</v>
      </c>
      <c s="5"/>
      <c s="35" t="s">
        <v>33</v>
      </c>
      <c s="5"/>
      <c s="21" t="s">
        <v>386</v>
      </c>
      <c s="5"/>
      <c s="5"/>
      <c s="5"/>
      <c s="36">
        <f>0+Q238</f>
      </c>
      <c r="O238">
        <f>0+R238</f>
      </c>
      <c r="Q238">
        <f>0+I239+I243+I247+I251+I255+I259+I263+I267+I271+I275+I279+I283</f>
      </c>
      <c>
        <f>0+O239+O243+O247+O251+O255+O259+O263+O267+O271+O275+O279+O283</f>
      </c>
    </row>
    <row r="239" spans="1:16" ht="25.5">
      <c r="A239" s="18" t="s">
        <v>38</v>
      </c>
      <c s="23" t="s">
        <v>387</v>
      </c>
      <c s="23" t="s">
        <v>388</v>
      </c>
      <c s="18" t="s">
        <v>40</v>
      </c>
      <c s="24" t="s">
        <v>389</v>
      </c>
      <c s="25" t="s">
        <v>169</v>
      </c>
      <c s="26">
        <v>64</v>
      </c>
      <c s="27">
        <v>0</v>
      </c>
      <c s="27">
        <f>ROUND(ROUND(H239,2)*ROUND(G239,3),2)</f>
      </c>
      <c r="O239">
        <f>(I239*21)/100</f>
      </c>
      <c t="s">
        <v>16</v>
      </c>
    </row>
    <row r="240" spans="1:5" ht="51">
      <c r="A240" s="28" t="s">
        <v>43</v>
      </c>
      <c r="E240" s="29" t="s">
        <v>390</v>
      </c>
    </row>
    <row r="241" spans="1:5" ht="12.75">
      <c r="A241" s="30" t="s">
        <v>45</v>
      </c>
      <c r="E241" s="31" t="s">
        <v>40</v>
      </c>
    </row>
    <row r="242" spans="1:5" ht="76.5">
      <c r="A242" t="s">
        <v>46</v>
      </c>
      <c r="E242" s="29" t="s">
        <v>391</v>
      </c>
    </row>
    <row r="243" spans="1:16" ht="12.75">
      <c r="A243" s="18" t="s">
        <v>38</v>
      </c>
      <c s="23" t="s">
        <v>392</v>
      </c>
      <c s="23" t="s">
        <v>393</v>
      </c>
      <c s="18" t="s">
        <v>40</v>
      </c>
      <c s="24" t="s">
        <v>394</v>
      </c>
      <c s="25" t="s">
        <v>169</v>
      </c>
      <c s="26">
        <v>64</v>
      </c>
      <c s="27">
        <v>0</v>
      </c>
      <c s="27">
        <f>ROUND(ROUND(H243,2)*ROUND(G243,3),2)</f>
      </c>
      <c r="O243">
        <f>(I243*21)/100</f>
      </c>
      <c t="s">
        <v>16</v>
      </c>
    </row>
    <row r="244" spans="1:5" ht="12.75">
      <c r="A244" s="28" t="s">
        <v>43</v>
      </c>
      <c r="E244" s="29" t="s">
        <v>395</v>
      </c>
    </row>
    <row r="245" spans="1:5" ht="12.75">
      <c r="A245" s="30" t="s">
        <v>45</v>
      </c>
      <c r="E245" s="31" t="s">
        <v>40</v>
      </c>
    </row>
    <row r="246" spans="1:5" ht="38.25">
      <c r="A246" t="s">
        <v>46</v>
      </c>
      <c r="E246" s="29" t="s">
        <v>396</v>
      </c>
    </row>
    <row r="247" spans="1:16" ht="25.5">
      <c r="A247" s="18" t="s">
        <v>38</v>
      </c>
      <c s="23" t="s">
        <v>397</v>
      </c>
      <c s="23" t="s">
        <v>398</v>
      </c>
      <c s="18" t="s">
        <v>40</v>
      </c>
      <c s="24" t="s">
        <v>399</v>
      </c>
      <c s="25" t="s">
        <v>169</v>
      </c>
      <c s="26">
        <v>71</v>
      </c>
      <c s="27">
        <v>0</v>
      </c>
      <c s="27">
        <f>ROUND(ROUND(H247,2)*ROUND(G247,3),2)</f>
      </c>
      <c r="O247">
        <f>(I247*21)/100</f>
      </c>
      <c t="s">
        <v>16</v>
      </c>
    </row>
    <row r="248" spans="1:5" ht="38.25">
      <c r="A248" s="28" t="s">
        <v>43</v>
      </c>
      <c r="E248" s="29" t="s">
        <v>400</v>
      </c>
    </row>
    <row r="249" spans="1:5" ht="12.75">
      <c r="A249" s="30" t="s">
        <v>45</v>
      </c>
      <c r="E249" s="31" t="s">
        <v>40</v>
      </c>
    </row>
    <row r="250" spans="1:5" ht="38.25">
      <c r="A250" t="s">
        <v>46</v>
      </c>
      <c r="E250" s="29" t="s">
        <v>396</v>
      </c>
    </row>
    <row r="251" spans="1:16" ht="25.5">
      <c r="A251" s="18" t="s">
        <v>38</v>
      </c>
      <c s="23" t="s">
        <v>401</v>
      </c>
      <c s="23" t="s">
        <v>402</v>
      </c>
      <c s="18" t="s">
        <v>40</v>
      </c>
      <c s="24" t="s">
        <v>403</v>
      </c>
      <c s="25" t="s">
        <v>169</v>
      </c>
      <c s="26">
        <v>71</v>
      </c>
      <c s="27">
        <v>0</v>
      </c>
      <c s="27">
        <f>ROUND(ROUND(H251,2)*ROUND(G251,3),2)</f>
      </c>
      <c r="O251">
        <f>(I251*21)/100</f>
      </c>
      <c t="s">
        <v>16</v>
      </c>
    </row>
    <row r="252" spans="1:5" ht="12.75">
      <c r="A252" s="28" t="s">
        <v>43</v>
      </c>
      <c r="E252" s="29" t="s">
        <v>404</v>
      </c>
    </row>
    <row r="253" spans="1:5" ht="12.75">
      <c r="A253" s="30" t="s">
        <v>45</v>
      </c>
      <c r="E253" s="31" t="s">
        <v>40</v>
      </c>
    </row>
    <row r="254" spans="1:5" ht="127.5">
      <c r="A254" t="s">
        <v>46</v>
      </c>
      <c r="E254" s="29" t="s">
        <v>405</v>
      </c>
    </row>
    <row r="255" spans="1:16" ht="25.5">
      <c r="A255" s="18" t="s">
        <v>38</v>
      </c>
      <c s="23" t="s">
        <v>406</v>
      </c>
      <c s="23" t="s">
        <v>407</v>
      </c>
      <c s="18" t="s">
        <v>40</v>
      </c>
      <c s="24" t="s">
        <v>408</v>
      </c>
      <c s="25" t="s">
        <v>145</v>
      </c>
      <c s="26">
        <v>9</v>
      </c>
      <c s="27">
        <v>0</v>
      </c>
      <c s="27">
        <f>ROUND(ROUND(H255,2)*ROUND(G255,3),2)</f>
      </c>
      <c r="O255">
        <f>(I255*21)/100</f>
      </c>
      <c t="s">
        <v>16</v>
      </c>
    </row>
    <row r="256" spans="1:5" ht="12.75">
      <c r="A256" s="28" t="s">
        <v>43</v>
      </c>
      <c r="E256" s="29" t="s">
        <v>409</v>
      </c>
    </row>
    <row r="257" spans="1:5" ht="89.25">
      <c r="A257" s="30" t="s">
        <v>45</v>
      </c>
      <c r="E257" s="31" t="s">
        <v>410</v>
      </c>
    </row>
    <row r="258" spans="1:5" ht="25.5">
      <c r="A258" t="s">
        <v>46</v>
      </c>
      <c r="E258" s="29" t="s">
        <v>411</v>
      </c>
    </row>
    <row r="259" spans="1:16" ht="12.75">
      <c r="A259" s="18" t="s">
        <v>38</v>
      </c>
      <c s="23" t="s">
        <v>412</v>
      </c>
      <c s="23" t="s">
        <v>413</v>
      </c>
      <c s="18" t="s">
        <v>40</v>
      </c>
      <c s="24" t="s">
        <v>414</v>
      </c>
      <c s="25" t="s">
        <v>145</v>
      </c>
      <c s="26">
        <v>7</v>
      </c>
      <c s="27">
        <v>0</v>
      </c>
      <c s="27">
        <f>ROUND(ROUND(H259,2)*ROUND(G259,3),2)</f>
      </c>
      <c r="O259">
        <f>(I259*21)/100</f>
      </c>
      <c t="s">
        <v>16</v>
      </c>
    </row>
    <row r="260" spans="1:5" ht="38.25">
      <c r="A260" s="28" t="s">
        <v>43</v>
      </c>
      <c r="E260" s="29" t="s">
        <v>415</v>
      </c>
    </row>
    <row r="261" spans="1:5" ht="12.75">
      <c r="A261" s="30" t="s">
        <v>45</v>
      </c>
      <c r="E261" s="31" t="s">
        <v>40</v>
      </c>
    </row>
    <row r="262" spans="1:5" ht="25.5">
      <c r="A262" t="s">
        <v>46</v>
      </c>
      <c r="E262" s="29" t="s">
        <v>416</v>
      </c>
    </row>
    <row r="263" spans="1:16" ht="25.5">
      <c r="A263" s="18" t="s">
        <v>38</v>
      </c>
      <c s="23" t="s">
        <v>417</v>
      </c>
      <c s="23" t="s">
        <v>418</v>
      </c>
      <c s="18" t="s">
        <v>40</v>
      </c>
      <c s="24" t="s">
        <v>419</v>
      </c>
      <c s="25" t="s">
        <v>145</v>
      </c>
      <c s="26">
        <v>7</v>
      </c>
      <c s="27">
        <v>0</v>
      </c>
      <c s="27">
        <f>ROUND(ROUND(H263,2)*ROUND(G263,3),2)</f>
      </c>
      <c r="O263">
        <f>(I263*21)/100</f>
      </c>
      <c t="s">
        <v>16</v>
      </c>
    </row>
    <row r="264" spans="1:5" ht="12.75">
      <c r="A264" s="28" t="s">
        <v>43</v>
      </c>
      <c r="E264" s="29" t="s">
        <v>420</v>
      </c>
    </row>
    <row r="265" spans="1:5" ht="12.75">
      <c r="A265" s="30" t="s">
        <v>45</v>
      </c>
      <c r="E265" s="31" t="s">
        <v>40</v>
      </c>
    </row>
    <row r="266" spans="1:5" ht="25.5">
      <c r="A266" t="s">
        <v>46</v>
      </c>
      <c r="E266" s="29" t="s">
        <v>421</v>
      </c>
    </row>
    <row r="267" spans="1:16" ht="25.5">
      <c r="A267" s="18" t="s">
        <v>38</v>
      </c>
      <c s="23" t="s">
        <v>422</v>
      </c>
      <c s="23" t="s">
        <v>423</v>
      </c>
      <c s="18" t="s">
        <v>40</v>
      </c>
      <c s="24" t="s">
        <v>424</v>
      </c>
      <c s="25" t="s">
        <v>139</v>
      </c>
      <c s="26">
        <v>26</v>
      </c>
      <c s="27">
        <v>0</v>
      </c>
      <c s="27">
        <f>ROUND(ROUND(H267,2)*ROUND(G267,3),2)</f>
      </c>
      <c r="O267">
        <f>(I267*21)/100</f>
      </c>
      <c t="s">
        <v>16</v>
      </c>
    </row>
    <row r="268" spans="1:5" ht="12.75">
      <c r="A268" s="28" t="s">
        <v>43</v>
      </c>
      <c r="E268" s="29" t="s">
        <v>40</v>
      </c>
    </row>
    <row r="269" spans="1:5" ht="63.75">
      <c r="A269" s="30" t="s">
        <v>45</v>
      </c>
      <c r="E269" s="31" t="s">
        <v>425</v>
      </c>
    </row>
    <row r="270" spans="1:5" ht="38.25">
      <c r="A270" t="s">
        <v>46</v>
      </c>
      <c r="E270" s="29" t="s">
        <v>426</v>
      </c>
    </row>
    <row r="271" spans="1:16" ht="25.5">
      <c r="A271" s="18" t="s">
        <v>38</v>
      </c>
      <c s="23" t="s">
        <v>427</v>
      </c>
      <c s="23" t="s">
        <v>428</v>
      </c>
      <c s="18" t="s">
        <v>40</v>
      </c>
      <c s="24" t="s">
        <v>429</v>
      </c>
      <c s="25" t="s">
        <v>139</v>
      </c>
      <c s="26">
        <v>30.85</v>
      </c>
      <c s="27">
        <v>0</v>
      </c>
      <c s="27">
        <f>ROUND(ROUND(H271,2)*ROUND(G271,3),2)</f>
      </c>
      <c r="O271">
        <f>(I271*21)/100</f>
      </c>
      <c t="s">
        <v>16</v>
      </c>
    </row>
    <row r="272" spans="1:5" ht="12.75">
      <c r="A272" s="28" t="s">
        <v>43</v>
      </c>
      <c r="E272" s="29" t="s">
        <v>40</v>
      </c>
    </row>
    <row r="273" spans="1:5" ht="38.25">
      <c r="A273" s="30" t="s">
        <v>45</v>
      </c>
      <c r="E273" s="31" t="s">
        <v>430</v>
      </c>
    </row>
    <row r="274" spans="1:5" ht="38.25">
      <c r="A274" t="s">
        <v>46</v>
      </c>
      <c r="E274" s="29" t="s">
        <v>426</v>
      </c>
    </row>
    <row r="275" spans="1:16" ht="12.75">
      <c r="A275" s="18" t="s">
        <v>38</v>
      </c>
      <c s="23" t="s">
        <v>431</v>
      </c>
      <c s="23" t="s">
        <v>432</v>
      </c>
      <c s="18" t="s">
        <v>40</v>
      </c>
      <c s="24" t="s">
        <v>433</v>
      </c>
      <c s="25" t="s">
        <v>169</v>
      </c>
      <c s="26">
        <v>155</v>
      </c>
      <c s="27">
        <v>0</v>
      </c>
      <c s="27">
        <f>ROUND(ROUND(H275,2)*ROUND(G275,3),2)</f>
      </c>
      <c r="O275">
        <f>(I275*21)/100</f>
      </c>
      <c t="s">
        <v>16</v>
      </c>
    </row>
    <row r="276" spans="1:5" ht="25.5">
      <c r="A276" s="28" t="s">
        <v>43</v>
      </c>
      <c r="E276" s="29" t="s">
        <v>434</v>
      </c>
    </row>
    <row r="277" spans="1:5" ht="51">
      <c r="A277" s="30" t="s">
        <v>45</v>
      </c>
      <c r="E277" s="31" t="s">
        <v>435</v>
      </c>
    </row>
    <row r="278" spans="1:5" ht="51">
      <c r="A278" t="s">
        <v>46</v>
      </c>
      <c r="E278" s="29" t="s">
        <v>436</v>
      </c>
    </row>
    <row r="279" spans="1:16" ht="12.75">
      <c r="A279" s="18" t="s">
        <v>38</v>
      </c>
      <c s="23" t="s">
        <v>437</v>
      </c>
      <c s="23" t="s">
        <v>438</v>
      </c>
      <c s="18" t="s">
        <v>40</v>
      </c>
      <c s="24" t="s">
        <v>439</v>
      </c>
      <c s="25" t="s">
        <v>169</v>
      </c>
      <c s="26">
        <v>110</v>
      </c>
      <c s="27">
        <v>0</v>
      </c>
      <c s="27">
        <f>ROUND(ROUND(H279,2)*ROUND(G279,3),2)</f>
      </c>
      <c r="O279">
        <f>(I279*21)/100</f>
      </c>
      <c t="s">
        <v>16</v>
      </c>
    </row>
    <row r="280" spans="1:5" ht="12.75">
      <c r="A280" s="28" t="s">
        <v>43</v>
      </c>
      <c r="E280" s="29" t="s">
        <v>40</v>
      </c>
    </row>
    <row r="281" spans="1:5" ht="12.75">
      <c r="A281" s="30" t="s">
        <v>45</v>
      </c>
      <c r="E281" s="31" t="s">
        <v>40</v>
      </c>
    </row>
    <row r="282" spans="1:5" ht="25.5">
      <c r="A282" t="s">
        <v>46</v>
      </c>
      <c r="E282" s="29" t="s">
        <v>440</v>
      </c>
    </row>
    <row r="283" spans="1:16" ht="12.75">
      <c r="A283" s="18" t="s">
        <v>38</v>
      </c>
      <c s="23" t="s">
        <v>441</v>
      </c>
      <c s="23" t="s">
        <v>442</v>
      </c>
      <c s="18" t="s">
        <v>40</v>
      </c>
      <c s="24" t="s">
        <v>443</v>
      </c>
      <c s="25" t="s">
        <v>169</v>
      </c>
      <c s="26">
        <v>110</v>
      </c>
      <c s="27">
        <v>0</v>
      </c>
      <c s="27">
        <f>ROUND(ROUND(H283,2)*ROUND(G283,3),2)</f>
      </c>
      <c r="O283">
        <f>(I283*21)/100</f>
      </c>
      <c t="s">
        <v>16</v>
      </c>
    </row>
    <row r="284" spans="1:5" ht="12.75">
      <c r="A284" s="28" t="s">
        <v>43</v>
      </c>
      <c r="E284" s="29" t="s">
        <v>40</v>
      </c>
    </row>
    <row r="285" spans="1:5" ht="12.75">
      <c r="A285" s="30" t="s">
        <v>45</v>
      </c>
      <c r="E285" s="31" t="s">
        <v>40</v>
      </c>
    </row>
    <row r="286" spans="1:5" ht="38.25">
      <c r="A286" t="s">
        <v>46</v>
      </c>
      <c r="E286" s="29" t="s">
        <v>444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0+O8+O13+O42+O55</f>
      </c>
      <c t="s">
        <v>15</v>
      </c>
    </row>
    <row r="3" spans="1:16" ht="15" customHeight="1">
      <c r="A3" t="s">
        <v>1</v>
      </c>
      <c s="8" t="s">
        <v>3</v>
      </c>
      <c s="9" t="s">
        <v>4</v>
      </c>
      <c s="1"/>
      <c s="10" t="s">
        <v>5</v>
      </c>
      <c s="1"/>
      <c s="4"/>
      <c s="3" t="s">
        <v>445</v>
      </c>
      <c s="32">
        <f>0+I8+I13+I42+I55</f>
      </c>
      <c r="O3" t="s">
        <v>12</v>
      </c>
      <c t="s">
        <v>16</v>
      </c>
    </row>
    <row r="4" spans="1:16" ht="15" customHeight="1">
      <c r="A4" t="s">
        <v>6</v>
      </c>
      <c s="12" t="s">
        <v>11</v>
      </c>
      <c s="13" t="s">
        <v>445</v>
      </c>
      <c s="5"/>
      <c s="14" t="s">
        <v>446</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447</v>
      </c>
      <c s="18" t="s">
        <v>40</v>
      </c>
      <c s="24" t="s">
        <v>448</v>
      </c>
      <c s="25" t="s">
        <v>120</v>
      </c>
      <c s="26">
        <v>102.06</v>
      </c>
      <c s="27">
        <v>0</v>
      </c>
      <c s="27">
        <f>ROUND(ROUND(H9,2)*ROUND(G9,3),2)</f>
      </c>
      <c r="O9">
        <f>(I9*21)/100</f>
      </c>
      <c t="s">
        <v>16</v>
      </c>
    </row>
    <row r="10" spans="1:5" ht="12.75">
      <c r="A10" s="28" t="s">
        <v>43</v>
      </c>
      <c r="E10" s="29" t="s">
        <v>449</v>
      </c>
    </row>
    <row r="11" spans="1:5" ht="12.75">
      <c r="A11" s="30" t="s">
        <v>45</v>
      </c>
      <c r="E11" s="31" t="s">
        <v>450</v>
      </c>
    </row>
    <row r="12" spans="1:5" ht="25.5">
      <c r="A12" t="s">
        <v>46</v>
      </c>
      <c r="E12" s="29" t="s">
        <v>451</v>
      </c>
    </row>
    <row r="13" spans="1:18" ht="12.75" customHeight="1">
      <c r="A13" s="5" t="s">
        <v>36</v>
      </c>
      <c s="5"/>
      <c s="35" t="s">
        <v>22</v>
      </c>
      <c s="5"/>
      <c s="21" t="s">
        <v>136</v>
      </c>
      <c s="5"/>
      <c s="5"/>
      <c s="5"/>
      <c s="36">
        <f>0+Q13</f>
      </c>
      <c r="O13">
        <f>0+R13</f>
      </c>
      <c r="Q13">
        <f>0+I14+I18+I22+I26+I30+I34+I38</f>
      </c>
      <c>
        <f>0+O14+O18+O22+O26+O30+O34+O38</f>
      </c>
    </row>
    <row r="14" spans="1:16" ht="12.75">
      <c r="A14" s="18" t="s">
        <v>38</v>
      </c>
      <c s="23" t="s">
        <v>16</v>
      </c>
      <c s="23" t="s">
        <v>452</v>
      </c>
      <c s="18" t="s">
        <v>40</v>
      </c>
      <c s="24" t="s">
        <v>453</v>
      </c>
      <c s="25" t="s">
        <v>150</v>
      </c>
      <c s="26">
        <v>72.9</v>
      </c>
      <c s="27">
        <v>0</v>
      </c>
      <c s="27">
        <f>ROUND(ROUND(H14,2)*ROUND(G14,3),2)</f>
      </c>
      <c r="O14">
        <f>(I14*21)/100</f>
      </c>
      <c t="s">
        <v>16</v>
      </c>
    </row>
    <row r="15" spans="1:5" ht="12.75">
      <c r="A15" s="28" t="s">
        <v>43</v>
      </c>
      <c r="E15" s="29" t="s">
        <v>454</v>
      </c>
    </row>
    <row r="16" spans="1:5" ht="12.75">
      <c r="A16" s="30" t="s">
        <v>45</v>
      </c>
      <c r="E16" s="31" t="s">
        <v>455</v>
      </c>
    </row>
    <row r="17" spans="1:5" ht="306">
      <c r="A17" t="s">
        <v>46</v>
      </c>
      <c r="E17" s="29" t="s">
        <v>456</v>
      </c>
    </row>
    <row r="18" spans="1:16" ht="12.75">
      <c r="A18" s="18" t="s">
        <v>38</v>
      </c>
      <c s="23" t="s">
        <v>15</v>
      </c>
      <c s="23" t="s">
        <v>201</v>
      </c>
      <c s="18" t="s">
        <v>40</v>
      </c>
      <c s="24" t="s">
        <v>202</v>
      </c>
      <c s="25" t="s">
        <v>150</v>
      </c>
      <c s="26">
        <v>72.9</v>
      </c>
      <c s="27">
        <v>0</v>
      </c>
      <c s="27">
        <f>ROUND(ROUND(H18,2)*ROUND(G18,3),2)</f>
      </c>
      <c r="O18">
        <f>(I18*21)/100</f>
      </c>
      <c t="s">
        <v>16</v>
      </c>
    </row>
    <row r="19" spans="1:5" ht="12.75">
      <c r="A19" s="28" t="s">
        <v>43</v>
      </c>
      <c r="E19" s="29" t="s">
        <v>457</v>
      </c>
    </row>
    <row r="20" spans="1:5" ht="12.75">
      <c r="A20" s="30" t="s">
        <v>45</v>
      </c>
      <c r="E20" s="31" t="s">
        <v>455</v>
      </c>
    </row>
    <row r="21" spans="1:5" ht="191.25">
      <c r="A21" t="s">
        <v>46</v>
      </c>
      <c r="E21" s="29" t="s">
        <v>205</v>
      </c>
    </row>
    <row r="22" spans="1:16" ht="12.75">
      <c r="A22" s="18" t="s">
        <v>38</v>
      </c>
      <c s="23" t="s">
        <v>26</v>
      </c>
      <c s="23" t="s">
        <v>228</v>
      </c>
      <c s="18" t="s">
        <v>40</v>
      </c>
      <c s="24" t="s">
        <v>229</v>
      </c>
      <c s="25" t="s">
        <v>139</v>
      </c>
      <c s="26">
        <v>221</v>
      </c>
      <c s="27">
        <v>0</v>
      </c>
      <c s="27">
        <f>ROUND(ROUND(H22,2)*ROUND(G22,3),2)</f>
      </c>
      <c r="O22">
        <f>(I22*21)/100</f>
      </c>
      <c t="s">
        <v>16</v>
      </c>
    </row>
    <row r="23" spans="1:5" ht="12.75">
      <c r="A23" s="28" t="s">
        <v>43</v>
      </c>
      <c r="E23" s="29" t="s">
        <v>458</v>
      </c>
    </row>
    <row r="24" spans="1:5" ht="12.75">
      <c r="A24" s="30" t="s">
        <v>45</v>
      </c>
      <c r="E24" s="31" t="s">
        <v>40</v>
      </c>
    </row>
    <row r="25" spans="1:5" ht="25.5">
      <c r="A25" t="s">
        <v>46</v>
      </c>
      <c r="E25" s="29" t="s">
        <v>231</v>
      </c>
    </row>
    <row r="26" spans="1:16" ht="12.75">
      <c r="A26" s="18" t="s">
        <v>38</v>
      </c>
      <c s="23" t="s">
        <v>28</v>
      </c>
      <c s="23" t="s">
        <v>459</v>
      </c>
      <c s="18" t="s">
        <v>40</v>
      </c>
      <c s="24" t="s">
        <v>460</v>
      </c>
      <c s="25" t="s">
        <v>139</v>
      </c>
      <c s="26">
        <v>729</v>
      </c>
      <c s="27">
        <v>0</v>
      </c>
      <c s="27">
        <f>ROUND(ROUND(H26,2)*ROUND(G26,3),2)</f>
      </c>
      <c r="O26">
        <f>(I26*21)/100</f>
      </c>
      <c t="s">
        <v>16</v>
      </c>
    </row>
    <row r="27" spans="1:5" ht="12.75">
      <c r="A27" s="28" t="s">
        <v>43</v>
      </c>
      <c r="E27" s="29" t="s">
        <v>461</v>
      </c>
    </row>
    <row r="28" spans="1:5" ht="12.75">
      <c r="A28" s="30" t="s">
        <v>45</v>
      </c>
      <c r="E28" s="31" t="s">
        <v>40</v>
      </c>
    </row>
    <row r="29" spans="1:5" ht="12.75">
      <c r="A29" t="s">
        <v>46</v>
      </c>
      <c r="E29" s="29" t="s">
        <v>462</v>
      </c>
    </row>
    <row r="30" spans="1:16" ht="12.75">
      <c r="A30" s="18" t="s">
        <v>38</v>
      </c>
      <c s="23" t="s">
        <v>30</v>
      </c>
      <c s="23" t="s">
        <v>463</v>
      </c>
      <c s="18" t="s">
        <v>40</v>
      </c>
      <c s="24" t="s">
        <v>464</v>
      </c>
      <c s="25" t="s">
        <v>139</v>
      </c>
      <c s="26">
        <v>729</v>
      </c>
      <c s="27">
        <v>0</v>
      </c>
      <c s="27">
        <f>ROUND(ROUND(H30,2)*ROUND(G30,3),2)</f>
      </c>
      <c r="O30">
        <f>(I30*21)/100</f>
      </c>
      <c t="s">
        <v>16</v>
      </c>
    </row>
    <row r="31" spans="1:5" ht="12.75">
      <c r="A31" s="28" t="s">
        <v>43</v>
      </c>
      <c r="E31" s="29" t="s">
        <v>465</v>
      </c>
    </row>
    <row r="32" spans="1:5" ht="12.75">
      <c r="A32" s="30" t="s">
        <v>45</v>
      </c>
      <c r="E32" s="31" t="s">
        <v>40</v>
      </c>
    </row>
    <row r="33" spans="1:5" ht="38.25">
      <c r="A33" t="s">
        <v>46</v>
      </c>
      <c r="E33" s="29" t="s">
        <v>466</v>
      </c>
    </row>
    <row r="34" spans="1:16" ht="12.75">
      <c r="A34" s="18" t="s">
        <v>38</v>
      </c>
      <c s="23" t="s">
        <v>76</v>
      </c>
      <c s="23" t="s">
        <v>467</v>
      </c>
      <c s="18" t="s">
        <v>40</v>
      </c>
      <c s="24" t="s">
        <v>468</v>
      </c>
      <c s="25" t="s">
        <v>139</v>
      </c>
      <c s="26">
        <v>729</v>
      </c>
      <c s="27">
        <v>0</v>
      </c>
      <c s="27">
        <f>ROUND(ROUND(H34,2)*ROUND(G34,3),2)</f>
      </c>
      <c r="O34">
        <f>(I34*21)/100</f>
      </c>
      <c t="s">
        <v>16</v>
      </c>
    </row>
    <row r="35" spans="1:5" ht="12.75">
      <c r="A35" s="28" t="s">
        <v>43</v>
      </c>
      <c r="E35" s="29" t="s">
        <v>469</v>
      </c>
    </row>
    <row r="36" spans="1:5" ht="12.75">
      <c r="A36" s="30" t="s">
        <v>45</v>
      </c>
      <c r="E36" s="31" t="s">
        <v>40</v>
      </c>
    </row>
    <row r="37" spans="1:5" ht="25.5">
      <c r="A37" t="s">
        <v>46</v>
      </c>
      <c r="E37" s="29" t="s">
        <v>470</v>
      </c>
    </row>
    <row r="38" spans="1:16" ht="12.75">
      <c r="A38" s="18" t="s">
        <v>38</v>
      </c>
      <c s="23" t="s">
        <v>79</v>
      </c>
      <c s="23" t="s">
        <v>471</v>
      </c>
      <c s="18" t="s">
        <v>40</v>
      </c>
      <c s="24" t="s">
        <v>472</v>
      </c>
      <c s="25" t="s">
        <v>139</v>
      </c>
      <c s="26">
        <v>298</v>
      </c>
      <c s="27">
        <v>0</v>
      </c>
      <c s="27">
        <f>ROUND(ROUND(H38,2)*ROUND(G38,3),2)</f>
      </c>
      <c r="O38">
        <f>(I38*21)/100</f>
      </c>
      <c t="s">
        <v>16</v>
      </c>
    </row>
    <row r="39" spans="1:5" ht="12.75">
      <c r="A39" s="28" t="s">
        <v>43</v>
      </c>
      <c r="E39" s="29" t="s">
        <v>473</v>
      </c>
    </row>
    <row r="40" spans="1:5" ht="12.75">
      <c r="A40" s="30" t="s">
        <v>45</v>
      </c>
      <c r="E40" s="31" t="s">
        <v>40</v>
      </c>
    </row>
    <row r="41" spans="1:5" ht="25.5">
      <c r="A41" t="s">
        <v>46</v>
      </c>
      <c r="E41" s="29" t="s">
        <v>474</v>
      </c>
    </row>
    <row r="42" spans="1:18" ht="12.75" customHeight="1">
      <c r="A42" s="5" t="s">
        <v>36</v>
      </c>
      <c s="5"/>
      <c s="35" t="s">
        <v>28</v>
      </c>
      <c s="5"/>
      <c s="21" t="s">
        <v>255</v>
      </c>
      <c s="5"/>
      <c s="5"/>
      <c s="5"/>
      <c s="36">
        <f>0+Q42</f>
      </c>
      <c r="O42">
        <f>0+R42</f>
      </c>
      <c r="Q42">
        <f>0+I43+I47+I51</f>
      </c>
      <c>
        <f>0+O43+O47+O51</f>
      </c>
    </row>
    <row r="43" spans="1:16" ht="12.75">
      <c r="A43" s="18" t="s">
        <v>38</v>
      </c>
      <c s="23" t="s">
        <v>33</v>
      </c>
      <c s="23" t="s">
        <v>475</v>
      </c>
      <c s="18" t="s">
        <v>40</v>
      </c>
      <c s="24" t="s">
        <v>476</v>
      </c>
      <c s="25" t="s">
        <v>139</v>
      </c>
      <c s="26">
        <v>221</v>
      </c>
      <c s="27">
        <v>0</v>
      </c>
      <c s="27">
        <f>ROUND(ROUND(H43,2)*ROUND(G43,3),2)</f>
      </c>
      <c r="O43">
        <f>(I43*21)/100</f>
      </c>
      <c t="s">
        <v>16</v>
      </c>
    </row>
    <row r="44" spans="1:5" ht="12.75">
      <c r="A44" s="28" t="s">
        <v>43</v>
      </c>
      <c r="E44" s="29" t="s">
        <v>477</v>
      </c>
    </row>
    <row r="45" spans="1:5" ht="12.75">
      <c r="A45" s="30" t="s">
        <v>45</v>
      </c>
      <c r="E45" s="31" t="s">
        <v>478</v>
      </c>
    </row>
    <row r="46" spans="1:5" ht="51">
      <c r="A46" t="s">
        <v>46</v>
      </c>
      <c r="E46" s="29" t="s">
        <v>272</v>
      </c>
    </row>
    <row r="47" spans="1:16" ht="12.75">
      <c r="A47" s="18" t="s">
        <v>38</v>
      </c>
      <c s="23" t="s">
        <v>35</v>
      </c>
      <c s="23" t="s">
        <v>479</v>
      </c>
      <c s="18" t="s">
        <v>40</v>
      </c>
      <c s="24" t="s">
        <v>480</v>
      </c>
      <c s="25" t="s">
        <v>139</v>
      </c>
      <c s="26">
        <v>206</v>
      </c>
      <c s="27">
        <v>0</v>
      </c>
      <c s="27">
        <f>ROUND(ROUND(H47,2)*ROUND(G47,3),2)</f>
      </c>
      <c r="O47">
        <f>(I47*21)/100</f>
      </c>
      <c t="s">
        <v>16</v>
      </c>
    </row>
    <row r="48" spans="1:5" ht="12.75">
      <c r="A48" s="28" t="s">
        <v>43</v>
      </c>
      <c r="E48" s="29" t="s">
        <v>481</v>
      </c>
    </row>
    <row r="49" spans="1:5" ht="12.75">
      <c r="A49" s="30" t="s">
        <v>45</v>
      </c>
      <c r="E49" s="31" t="s">
        <v>40</v>
      </c>
    </row>
    <row r="50" spans="1:5" ht="153">
      <c r="A50" t="s">
        <v>46</v>
      </c>
      <c r="E50" s="29" t="s">
        <v>327</v>
      </c>
    </row>
    <row r="51" spans="1:16" ht="25.5">
      <c r="A51" s="18" t="s">
        <v>38</v>
      </c>
      <c s="23" t="s">
        <v>87</v>
      </c>
      <c s="23" t="s">
        <v>482</v>
      </c>
      <c s="18" t="s">
        <v>40</v>
      </c>
      <c s="24" t="s">
        <v>483</v>
      </c>
      <c s="25" t="s">
        <v>139</v>
      </c>
      <c s="26">
        <v>15</v>
      </c>
      <c s="27">
        <v>0</v>
      </c>
      <c s="27">
        <f>ROUND(ROUND(H51,2)*ROUND(G51,3),2)</f>
      </c>
      <c r="O51">
        <f>(I51*21)/100</f>
      </c>
      <c t="s">
        <v>16</v>
      </c>
    </row>
    <row r="52" spans="1:5" ht="12.75">
      <c r="A52" s="28" t="s">
        <v>43</v>
      </c>
      <c r="E52" s="29" t="s">
        <v>484</v>
      </c>
    </row>
    <row r="53" spans="1:5" ht="12.75">
      <c r="A53" s="30" t="s">
        <v>45</v>
      </c>
      <c r="E53" s="31" t="s">
        <v>40</v>
      </c>
    </row>
    <row r="54" spans="1:5" ht="153">
      <c r="A54" t="s">
        <v>46</v>
      </c>
      <c r="E54" s="29" t="s">
        <v>327</v>
      </c>
    </row>
    <row r="55" spans="1:18" ht="12.75" customHeight="1">
      <c r="A55" s="5" t="s">
        <v>36</v>
      </c>
      <c s="5"/>
      <c s="35" t="s">
        <v>33</v>
      </c>
      <c s="5"/>
      <c s="21" t="s">
        <v>386</v>
      </c>
      <c s="5"/>
      <c s="5"/>
      <c s="5"/>
      <c s="36">
        <f>0+Q55</f>
      </c>
      <c r="O55">
        <f>0+R55</f>
      </c>
      <c r="Q55">
        <f>0+I56</f>
      </c>
      <c>
        <f>0+O56</f>
      </c>
    </row>
    <row r="56" spans="1:16" ht="12.75">
      <c r="A56" s="18" t="s">
        <v>38</v>
      </c>
      <c s="23" t="s">
        <v>91</v>
      </c>
      <c s="23" t="s">
        <v>485</v>
      </c>
      <c s="18" t="s">
        <v>40</v>
      </c>
      <c s="24" t="s">
        <v>486</v>
      </c>
      <c s="25" t="s">
        <v>169</v>
      </c>
      <c s="26">
        <v>87</v>
      </c>
      <c s="27">
        <v>0</v>
      </c>
      <c s="27">
        <f>ROUND(ROUND(H56,2)*ROUND(G56,3),2)</f>
      </c>
      <c r="O56">
        <f>(I56*21)/100</f>
      </c>
      <c t="s">
        <v>16</v>
      </c>
    </row>
    <row r="57" spans="1:5" ht="12.75">
      <c r="A57" s="28" t="s">
        <v>43</v>
      </c>
      <c r="E57" s="29" t="s">
        <v>487</v>
      </c>
    </row>
    <row r="58" spans="1:5" ht="12.75">
      <c r="A58" s="30" t="s">
        <v>45</v>
      </c>
      <c r="E58" s="31" t="s">
        <v>40</v>
      </c>
    </row>
    <row r="59" spans="1:5" ht="51">
      <c r="A59" t="s">
        <v>46</v>
      </c>
      <c r="E59" s="29" t="s">
        <v>436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0+O8+O21+O46+O63+O68+O73+O82</f>
      </c>
      <c t="s">
        <v>15</v>
      </c>
    </row>
    <row r="3" spans="1:16" ht="15" customHeight="1">
      <c r="A3" t="s">
        <v>1</v>
      </c>
      <c s="8" t="s">
        <v>3</v>
      </c>
      <c s="9" t="s">
        <v>4</v>
      </c>
      <c s="1"/>
      <c s="10" t="s">
        <v>5</v>
      </c>
      <c s="1"/>
      <c s="4"/>
      <c s="3" t="s">
        <v>488</v>
      </c>
      <c s="32">
        <f>0+I8+I21+I46+I63+I68+I73+I82</f>
      </c>
      <c r="O3" t="s">
        <v>12</v>
      </c>
      <c t="s">
        <v>16</v>
      </c>
    </row>
    <row r="4" spans="1:16" ht="15" customHeight="1">
      <c r="A4" t="s">
        <v>6</v>
      </c>
      <c s="12" t="s">
        <v>11</v>
      </c>
      <c s="13" t="s">
        <v>488</v>
      </c>
      <c s="5"/>
      <c s="14" t="s">
        <v>489</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f>
      </c>
      <c>
        <f>0+O9+O13+O17</f>
      </c>
    </row>
    <row r="9" spans="1:16" ht="12.75">
      <c r="A9" s="18" t="s">
        <v>38</v>
      </c>
      <c s="23" t="s">
        <v>22</v>
      </c>
      <c s="23" t="s">
        <v>128</v>
      </c>
      <c s="18" t="s">
        <v>22</v>
      </c>
      <c s="24" t="s">
        <v>490</v>
      </c>
      <c s="25" t="s">
        <v>120</v>
      </c>
      <c s="26">
        <v>2560.398</v>
      </c>
      <c s="27">
        <v>0</v>
      </c>
      <c s="27">
        <f>ROUND(ROUND(H9,2)*ROUND(G9,3),2)</f>
      </c>
      <c r="O9">
        <f>(I9*21)/100</f>
      </c>
      <c t="s">
        <v>16</v>
      </c>
    </row>
    <row r="10" spans="1:5" ht="12.75">
      <c r="A10" s="28" t="s">
        <v>43</v>
      </c>
      <c r="E10" s="29" t="s">
        <v>491</v>
      </c>
    </row>
    <row r="11" spans="1:5" ht="38.25">
      <c r="A11" s="30" t="s">
        <v>45</v>
      </c>
      <c r="E11" s="31" t="s">
        <v>492</v>
      </c>
    </row>
    <row r="12" spans="1:5" ht="25.5">
      <c r="A12" t="s">
        <v>46</v>
      </c>
      <c r="E12" s="29" t="s">
        <v>123</v>
      </c>
    </row>
    <row r="13" spans="1:16" ht="12.75">
      <c r="A13" s="18" t="s">
        <v>38</v>
      </c>
      <c s="23" t="s">
        <v>16</v>
      </c>
      <c s="23" t="s">
        <v>128</v>
      </c>
      <c s="18" t="s">
        <v>16</v>
      </c>
      <c s="24" t="s">
        <v>490</v>
      </c>
      <c s="25" t="s">
        <v>120</v>
      </c>
      <c s="26">
        <v>83.021</v>
      </c>
      <c s="27">
        <v>0</v>
      </c>
      <c s="27">
        <f>ROUND(ROUND(H13,2)*ROUND(G13,3),2)</f>
      </c>
      <c r="O13">
        <f>(I13*21)/100</f>
      </c>
      <c t="s">
        <v>16</v>
      </c>
    </row>
    <row r="14" spans="1:5" ht="12.75">
      <c r="A14" s="28" t="s">
        <v>43</v>
      </c>
      <c r="E14" s="29" t="s">
        <v>40</v>
      </c>
    </row>
    <row r="15" spans="1:5" ht="12.75">
      <c r="A15" s="30" t="s">
        <v>45</v>
      </c>
      <c r="E15" s="31" t="s">
        <v>493</v>
      </c>
    </row>
    <row r="16" spans="1:5" ht="25.5">
      <c r="A16" t="s">
        <v>46</v>
      </c>
      <c r="E16" s="29" t="s">
        <v>123</v>
      </c>
    </row>
    <row r="17" spans="1:16" ht="12.75">
      <c r="A17" s="18" t="s">
        <v>38</v>
      </c>
      <c s="23" t="s">
        <v>15</v>
      </c>
      <c s="23" t="s">
        <v>494</v>
      </c>
      <c s="18" t="s">
        <v>40</v>
      </c>
      <c s="24" t="s">
        <v>495</v>
      </c>
      <c s="25" t="s">
        <v>42</v>
      </c>
      <c s="26">
        <v>1</v>
      </c>
      <c s="27">
        <v>0</v>
      </c>
      <c s="27">
        <f>ROUND(ROUND(H17,2)*ROUND(G17,3),2)</f>
      </c>
      <c r="O17">
        <f>(I17*21)/100</f>
      </c>
      <c t="s">
        <v>16</v>
      </c>
    </row>
    <row r="18" spans="1:5" ht="12.75">
      <c r="A18" s="28" t="s">
        <v>43</v>
      </c>
      <c r="E18" s="29" t="s">
        <v>496</v>
      </c>
    </row>
    <row r="19" spans="1:5" ht="12.75">
      <c r="A19" s="30" t="s">
        <v>45</v>
      </c>
      <c r="E19" s="31" t="s">
        <v>40</v>
      </c>
    </row>
    <row r="20" spans="1:5" ht="12.75">
      <c r="A20" t="s">
        <v>46</v>
      </c>
      <c r="E20" s="29" t="s">
        <v>497</v>
      </c>
    </row>
    <row r="21" spans="1:18" ht="12.75" customHeight="1">
      <c r="A21" s="5" t="s">
        <v>36</v>
      </c>
      <c s="5"/>
      <c s="35" t="s">
        <v>22</v>
      </c>
      <c s="5"/>
      <c s="21" t="s">
        <v>136</v>
      </c>
      <c s="5"/>
      <c s="5"/>
      <c s="5"/>
      <c s="36">
        <f>0+Q21</f>
      </c>
      <c r="O21">
        <f>0+R21</f>
      </c>
      <c r="Q21">
        <f>0+I22+I26+I30+I34+I38+I42</f>
      </c>
      <c>
        <f>0+O22+O26+O30+O34+O38+O42</f>
      </c>
    </row>
    <row r="22" spans="1:16" ht="12.75">
      <c r="A22" s="18" t="s">
        <v>38</v>
      </c>
      <c s="23" t="s">
        <v>26</v>
      </c>
      <c s="23" t="s">
        <v>498</v>
      </c>
      <c s="18" t="s">
        <v>40</v>
      </c>
      <c s="24" t="s">
        <v>499</v>
      </c>
      <c s="25" t="s">
        <v>150</v>
      </c>
      <c s="26">
        <v>74.132</v>
      </c>
      <c s="27">
        <v>0</v>
      </c>
      <c s="27">
        <f>ROUND(ROUND(H22,2)*ROUND(G22,3),2)</f>
      </c>
      <c r="O22">
        <f>(I22*21)/100</f>
      </c>
      <c t="s">
        <v>16</v>
      </c>
    </row>
    <row r="23" spans="1:5" ht="12.75">
      <c r="A23" s="28" t="s">
        <v>43</v>
      </c>
      <c r="E23" s="29" t="s">
        <v>40</v>
      </c>
    </row>
    <row r="24" spans="1:5" ht="38.25">
      <c r="A24" s="30" t="s">
        <v>45</v>
      </c>
      <c r="E24" s="31" t="s">
        <v>500</v>
      </c>
    </row>
    <row r="25" spans="1:5" ht="38.25">
      <c r="A25" t="s">
        <v>46</v>
      </c>
      <c r="E25" s="29" t="s">
        <v>501</v>
      </c>
    </row>
    <row r="26" spans="1:16" ht="12.75">
      <c r="A26" s="18" t="s">
        <v>38</v>
      </c>
      <c s="23" t="s">
        <v>28</v>
      </c>
      <c s="23" t="s">
        <v>502</v>
      </c>
      <c s="18" t="s">
        <v>40</v>
      </c>
      <c s="24" t="s">
        <v>503</v>
      </c>
      <c s="25" t="s">
        <v>150</v>
      </c>
      <c s="26">
        <v>1348.311</v>
      </c>
      <c s="27">
        <v>0</v>
      </c>
      <c s="27">
        <f>ROUND(ROUND(H26,2)*ROUND(G26,3),2)</f>
      </c>
      <c r="O26">
        <f>(I26*21)/100</f>
      </c>
      <c t="s">
        <v>16</v>
      </c>
    </row>
    <row r="27" spans="1:5" ht="38.25">
      <c r="A27" s="28" t="s">
        <v>43</v>
      </c>
      <c r="E27" s="29" t="s">
        <v>504</v>
      </c>
    </row>
    <row r="28" spans="1:5" ht="12.75">
      <c r="A28" s="30" t="s">
        <v>45</v>
      </c>
      <c r="E28" s="31" t="s">
        <v>505</v>
      </c>
    </row>
    <row r="29" spans="1:5" ht="369.75">
      <c r="A29" t="s">
        <v>46</v>
      </c>
      <c r="E29" s="29" t="s">
        <v>506</v>
      </c>
    </row>
    <row r="30" spans="1:16" ht="12.75">
      <c r="A30" s="18" t="s">
        <v>38</v>
      </c>
      <c s="23" t="s">
        <v>30</v>
      </c>
      <c s="23" t="s">
        <v>201</v>
      </c>
      <c s="18" t="s">
        <v>40</v>
      </c>
      <c s="24" t="s">
        <v>202</v>
      </c>
      <c s="25" t="s">
        <v>150</v>
      </c>
      <c s="26">
        <v>1348.311</v>
      </c>
      <c s="27">
        <v>0</v>
      </c>
      <c s="27">
        <f>ROUND(ROUND(H30,2)*ROUND(G30,3),2)</f>
      </c>
      <c r="O30">
        <f>(I30*21)/100</f>
      </c>
      <c t="s">
        <v>16</v>
      </c>
    </row>
    <row r="31" spans="1:5" ht="12.75">
      <c r="A31" s="28" t="s">
        <v>43</v>
      </c>
      <c r="E31" s="29" t="s">
        <v>40</v>
      </c>
    </row>
    <row r="32" spans="1:5" ht="12.75">
      <c r="A32" s="30" t="s">
        <v>45</v>
      </c>
      <c r="E32" s="31" t="s">
        <v>40</v>
      </c>
    </row>
    <row r="33" spans="1:5" ht="191.25">
      <c r="A33" t="s">
        <v>46</v>
      </c>
      <c r="E33" s="29" t="s">
        <v>205</v>
      </c>
    </row>
    <row r="34" spans="1:16" ht="12.75">
      <c r="A34" s="18" t="s">
        <v>38</v>
      </c>
      <c s="23" t="s">
        <v>76</v>
      </c>
      <c s="23" t="s">
        <v>217</v>
      </c>
      <c s="18" t="s">
        <v>22</v>
      </c>
      <c s="24" t="s">
        <v>507</v>
      </c>
      <c s="25" t="s">
        <v>150</v>
      </c>
      <c s="26">
        <v>1140.215</v>
      </c>
      <c s="27">
        <v>0</v>
      </c>
      <c s="27">
        <f>ROUND(ROUND(H34,2)*ROUND(G34,3),2)</f>
      </c>
      <c r="O34">
        <f>(I34*21)/100</f>
      </c>
      <c t="s">
        <v>16</v>
      </c>
    </row>
    <row r="35" spans="1:5" ht="25.5">
      <c r="A35" s="28" t="s">
        <v>43</v>
      </c>
      <c r="E35" s="29" t="s">
        <v>508</v>
      </c>
    </row>
    <row r="36" spans="1:5" ht="25.5">
      <c r="A36" s="30" t="s">
        <v>45</v>
      </c>
      <c r="E36" s="31" t="s">
        <v>509</v>
      </c>
    </row>
    <row r="37" spans="1:5" ht="229.5">
      <c r="A37" t="s">
        <v>46</v>
      </c>
      <c r="E37" s="29" t="s">
        <v>510</v>
      </c>
    </row>
    <row r="38" spans="1:16" ht="12.75">
      <c r="A38" s="18" t="s">
        <v>38</v>
      </c>
      <c s="23" t="s">
        <v>79</v>
      </c>
      <c s="23" t="s">
        <v>217</v>
      </c>
      <c s="18" t="s">
        <v>16</v>
      </c>
      <c s="24" t="s">
        <v>507</v>
      </c>
      <c s="25" t="s">
        <v>150</v>
      </c>
      <c s="26">
        <v>114.543</v>
      </c>
      <c s="27">
        <v>0</v>
      </c>
      <c s="27">
        <f>ROUND(ROUND(H38,2)*ROUND(G38,3),2)</f>
      </c>
      <c r="O38">
        <f>(I38*21)/100</f>
      </c>
      <c t="s">
        <v>16</v>
      </c>
    </row>
    <row r="39" spans="1:5" ht="12.75">
      <c r="A39" s="28" t="s">
        <v>43</v>
      </c>
      <c r="E39" s="29" t="s">
        <v>511</v>
      </c>
    </row>
    <row r="40" spans="1:5" ht="12.75">
      <c r="A40" s="30" t="s">
        <v>45</v>
      </c>
      <c r="E40" s="31" t="s">
        <v>512</v>
      </c>
    </row>
    <row r="41" spans="1:5" ht="229.5">
      <c r="A41" t="s">
        <v>46</v>
      </c>
      <c r="E41" s="29" t="s">
        <v>510</v>
      </c>
    </row>
    <row r="42" spans="1:16" ht="12.75">
      <c r="A42" s="18" t="s">
        <v>38</v>
      </c>
      <c s="23" t="s">
        <v>33</v>
      </c>
      <c s="23" t="s">
        <v>513</v>
      </c>
      <c s="18" t="s">
        <v>40</v>
      </c>
      <c s="24" t="s">
        <v>514</v>
      </c>
      <c s="25" t="s">
        <v>150</v>
      </c>
      <c s="26">
        <v>4</v>
      </c>
      <c s="27">
        <v>0</v>
      </c>
      <c s="27">
        <f>ROUND(ROUND(H42,2)*ROUND(G42,3),2)</f>
      </c>
      <c r="O42">
        <f>(I42*21)/100</f>
      </c>
      <c t="s">
        <v>16</v>
      </c>
    </row>
    <row r="43" spans="1:5" ht="12.75">
      <c r="A43" s="28" t="s">
        <v>43</v>
      </c>
      <c r="E43" s="29" t="s">
        <v>515</v>
      </c>
    </row>
    <row r="44" spans="1:5" ht="12.75">
      <c r="A44" s="30" t="s">
        <v>45</v>
      </c>
      <c r="E44" s="31" t="s">
        <v>516</v>
      </c>
    </row>
    <row r="45" spans="1:5" ht="280.5">
      <c r="A45" t="s">
        <v>46</v>
      </c>
      <c r="E45" s="29" t="s">
        <v>517</v>
      </c>
    </row>
    <row r="46" spans="1:18" ht="12.75" customHeight="1">
      <c r="A46" s="5" t="s">
        <v>36</v>
      </c>
      <c s="5"/>
      <c s="35" t="s">
        <v>16</v>
      </c>
      <c s="5"/>
      <c s="21" t="s">
        <v>237</v>
      </c>
      <c s="5"/>
      <c s="5"/>
      <c s="5"/>
      <c s="36">
        <f>0+Q46</f>
      </c>
      <c r="O46">
        <f>0+R46</f>
      </c>
      <c r="Q46">
        <f>0+I47+I51+I55+I59</f>
      </c>
      <c>
        <f>0+O47+O51+O55+O59</f>
      </c>
    </row>
    <row r="47" spans="1:16" ht="12.75">
      <c r="A47" s="18" t="s">
        <v>38</v>
      </c>
      <c s="23" t="s">
        <v>35</v>
      </c>
      <c s="23" t="s">
        <v>518</v>
      </c>
      <c s="18" t="s">
        <v>22</v>
      </c>
      <c s="24" t="s">
        <v>519</v>
      </c>
      <c s="25" t="s">
        <v>120</v>
      </c>
      <c s="26">
        <v>0.368</v>
      </c>
      <c s="27">
        <v>0</v>
      </c>
      <c s="27">
        <f>ROUND(ROUND(H47,2)*ROUND(G47,3),2)</f>
      </c>
      <c r="O47">
        <f>(I47*21)/100</f>
      </c>
      <c t="s">
        <v>16</v>
      </c>
    </row>
    <row r="48" spans="1:5" ht="51">
      <c r="A48" s="28" t="s">
        <v>43</v>
      </c>
      <c r="E48" s="29" t="s">
        <v>520</v>
      </c>
    </row>
    <row r="49" spans="1:5" ht="12.75">
      <c r="A49" s="30" t="s">
        <v>45</v>
      </c>
      <c r="E49" s="31" t="s">
        <v>521</v>
      </c>
    </row>
    <row r="50" spans="1:5" ht="38.25">
      <c r="A50" t="s">
        <v>46</v>
      </c>
      <c r="E50" s="29" t="s">
        <v>522</v>
      </c>
    </row>
    <row r="51" spans="1:16" ht="12.75">
      <c r="A51" s="18" t="s">
        <v>38</v>
      </c>
      <c s="23" t="s">
        <v>87</v>
      </c>
      <c s="23" t="s">
        <v>523</v>
      </c>
      <c s="18" t="s">
        <v>22</v>
      </c>
      <c s="24" t="s">
        <v>524</v>
      </c>
      <c s="25" t="s">
        <v>139</v>
      </c>
      <c s="26">
        <v>4.5</v>
      </c>
      <c s="27">
        <v>0</v>
      </c>
      <c s="27">
        <f>ROUND(ROUND(H51,2)*ROUND(G51,3),2)</f>
      </c>
      <c r="O51">
        <f>(I51*21)/100</f>
      </c>
      <c t="s">
        <v>16</v>
      </c>
    </row>
    <row r="52" spans="1:5" ht="12.75">
      <c r="A52" s="28" t="s">
        <v>43</v>
      </c>
      <c r="E52" s="29" t="s">
        <v>40</v>
      </c>
    </row>
    <row r="53" spans="1:5" ht="12.75">
      <c r="A53" s="30" t="s">
        <v>45</v>
      </c>
      <c r="E53" s="31" t="s">
        <v>525</v>
      </c>
    </row>
    <row r="54" spans="1:5" ht="12.75">
      <c r="A54" t="s">
        <v>46</v>
      </c>
      <c r="E54" s="29" t="s">
        <v>526</v>
      </c>
    </row>
    <row r="55" spans="1:16" ht="25.5">
      <c r="A55" s="18" t="s">
        <v>38</v>
      </c>
      <c s="23" t="s">
        <v>91</v>
      </c>
      <c s="23" t="s">
        <v>527</v>
      </c>
      <c s="18" t="s">
        <v>40</v>
      </c>
      <c s="24" t="s">
        <v>528</v>
      </c>
      <c s="25" t="s">
        <v>169</v>
      </c>
      <c s="26">
        <v>6</v>
      </c>
      <c s="27">
        <v>0</v>
      </c>
      <c s="27">
        <f>ROUND(ROUND(H55,2)*ROUND(G55,3),2)</f>
      </c>
      <c r="O55">
        <f>(I55*21)/100</f>
      </c>
      <c t="s">
        <v>16</v>
      </c>
    </row>
    <row r="56" spans="1:5" ht="12.75">
      <c r="A56" s="28" t="s">
        <v>43</v>
      </c>
      <c r="E56" s="29" t="s">
        <v>529</v>
      </c>
    </row>
    <row r="57" spans="1:5" ht="12.75">
      <c r="A57" s="30" t="s">
        <v>45</v>
      </c>
      <c r="E57" s="31" t="s">
        <v>530</v>
      </c>
    </row>
    <row r="58" spans="1:5" ht="63.75">
      <c r="A58" t="s">
        <v>46</v>
      </c>
      <c r="E58" s="29" t="s">
        <v>531</v>
      </c>
    </row>
    <row r="59" spans="1:16" ht="12.75">
      <c r="A59" s="18" t="s">
        <v>38</v>
      </c>
      <c s="23" t="s">
        <v>94</v>
      </c>
      <c s="23" t="s">
        <v>532</v>
      </c>
      <c s="18" t="s">
        <v>40</v>
      </c>
      <c s="24" t="s">
        <v>533</v>
      </c>
      <c s="25" t="s">
        <v>150</v>
      </c>
      <c s="26">
        <v>0.318</v>
      </c>
      <c s="27">
        <v>0</v>
      </c>
      <c s="27">
        <f>ROUND(ROUND(H59,2)*ROUND(G59,3),2)</f>
      </c>
      <c r="O59">
        <f>(I59*21)/100</f>
      </c>
      <c t="s">
        <v>16</v>
      </c>
    </row>
    <row r="60" spans="1:5" ht="12.75">
      <c r="A60" s="28" t="s">
        <v>43</v>
      </c>
      <c r="E60" s="29" t="s">
        <v>534</v>
      </c>
    </row>
    <row r="61" spans="1:5" ht="12.75">
      <c r="A61" s="30" t="s">
        <v>45</v>
      </c>
      <c r="E61" s="31" t="s">
        <v>535</v>
      </c>
    </row>
    <row r="62" spans="1:5" ht="89.25">
      <c r="A62" t="s">
        <v>46</v>
      </c>
      <c r="E62" s="29" t="s">
        <v>536</v>
      </c>
    </row>
    <row r="63" spans="1:18" ht="12.75" customHeight="1">
      <c r="A63" s="5" t="s">
        <v>36</v>
      </c>
      <c s="5"/>
      <c s="35" t="s">
        <v>15</v>
      </c>
      <c s="5"/>
      <c s="21" t="s">
        <v>537</v>
      </c>
      <c s="5"/>
      <c s="5"/>
      <c s="5"/>
      <c s="36">
        <f>0+Q63</f>
      </c>
      <c r="O63">
        <f>0+R63</f>
      </c>
      <c r="Q63">
        <f>0+I64</f>
      </c>
      <c>
        <f>0+O64</f>
      </c>
    </row>
    <row r="64" spans="1:16" ht="25.5">
      <c r="A64" s="18" t="s">
        <v>38</v>
      </c>
      <c s="23" t="s">
        <v>97</v>
      </c>
      <c s="23" t="s">
        <v>538</v>
      </c>
      <c s="18" t="s">
        <v>40</v>
      </c>
      <c s="24" t="s">
        <v>539</v>
      </c>
      <c s="25" t="s">
        <v>150</v>
      </c>
      <c s="26">
        <v>287.95</v>
      </c>
      <c s="27">
        <v>0</v>
      </c>
      <c s="27">
        <f>ROUND(ROUND(H64,2)*ROUND(G64,3),2)</f>
      </c>
      <c r="O64">
        <f>(I64*21)/100</f>
      </c>
      <c t="s">
        <v>16</v>
      </c>
    </row>
    <row r="65" spans="1:5" ht="12.75">
      <c r="A65" s="28" t="s">
        <v>43</v>
      </c>
      <c r="E65" s="29" t="s">
        <v>40</v>
      </c>
    </row>
    <row r="66" spans="1:5" ht="102">
      <c r="A66" s="30" t="s">
        <v>45</v>
      </c>
      <c r="E66" s="31" t="s">
        <v>540</v>
      </c>
    </row>
    <row r="67" spans="1:5" ht="25.5">
      <c r="A67" t="s">
        <v>46</v>
      </c>
      <c r="E67" s="29" t="s">
        <v>541</v>
      </c>
    </row>
    <row r="68" spans="1:18" ht="12.75" customHeight="1">
      <c r="A68" s="5" t="s">
        <v>36</v>
      </c>
      <c s="5"/>
      <c s="35" t="s">
        <v>28</v>
      </c>
      <c s="5"/>
      <c s="21" t="s">
        <v>255</v>
      </c>
      <c s="5"/>
      <c s="5"/>
      <c s="5"/>
      <c s="36">
        <f>0+Q68</f>
      </c>
      <c r="O68">
        <f>0+R68</f>
      </c>
      <c r="Q68">
        <f>0+I69</f>
      </c>
      <c>
        <f>0+O69</f>
      </c>
    </row>
    <row r="69" spans="1:16" ht="12.75">
      <c r="A69" s="18" t="s">
        <v>38</v>
      </c>
      <c s="23" t="s">
        <v>100</v>
      </c>
      <c s="23" t="s">
        <v>301</v>
      </c>
      <c s="18" t="s">
        <v>40</v>
      </c>
      <c s="24" t="s">
        <v>542</v>
      </c>
      <c s="25" t="s">
        <v>139</v>
      </c>
      <c s="26">
        <v>44.6</v>
      </c>
      <c s="27">
        <v>0</v>
      </c>
      <c s="27">
        <f>ROUND(ROUND(H69,2)*ROUND(G69,3),2)</f>
      </c>
      <c r="O69">
        <f>(I69*21)/100</f>
      </c>
      <c t="s">
        <v>16</v>
      </c>
    </row>
    <row r="70" spans="1:5" ht="12.75">
      <c r="A70" s="28" t="s">
        <v>43</v>
      </c>
      <c r="E70" s="29" t="s">
        <v>543</v>
      </c>
    </row>
    <row r="71" spans="1:5" ht="12.75">
      <c r="A71" s="30" t="s">
        <v>45</v>
      </c>
      <c r="E71" s="31" t="s">
        <v>544</v>
      </c>
    </row>
    <row r="72" spans="1:5" ht="38.25">
      <c r="A72" t="s">
        <v>46</v>
      </c>
      <c r="E72" s="29" t="s">
        <v>545</v>
      </c>
    </row>
    <row r="73" spans="1:18" ht="12.75" customHeight="1">
      <c r="A73" s="5" t="s">
        <v>36</v>
      </c>
      <c s="5"/>
      <c s="35" t="s">
        <v>76</v>
      </c>
      <c s="5"/>
      <c s="21" t="s">
        <v>546</v>
      </c>
      <c s="5"/>
      <c s="5"/>
      <c s="5"/>
      <c s="36">
        <f>0+Q73</f>
      </c>
      <c r="O73">
        <f>0+R73</f>
      </c>
      <c r="Q73">
        <f>0+I74+I78</f>
      </c>
      <c>
        <f>0+O74+O78</f>
      </c>
    </row>
    <row r="74" spans="1:16" ht="12.75">
      <c r="A74" s="18" t="s">
        <v>38</v>
      </c>
      <c s="23" t="s">
        <v>103</v>
      </c>
      <c s="23" t="s">
        <v>547</v>
      </c>
      <c s="18" t="s">
        <v>40</v>
      </c>
      <c s="24" t="s">
        <v>548</v>
      </c>
      <c s="25" t="s">
        <v>169</v>
      </c>
      <c s="26">
        <v>20</v>
      </c>
      <c s="27">
        <v>0</v>
      </c>
      <c s="27">
        <f>ROUND(ROUND(H74,2)*ROUND(G74,3),2)</f>
      </c>
      <c r="O74">
        <f>(I74*21)/100</f>
      </c>
      <c t="s">
        <v>16</v>
      </c>
    </row>
    <row r="75" spans="1:5" ht="12.75">
      <c r="A75" s="28" t="s">
        <v>43</v>
      </c>
      <c r="E75" s="29" t="s">
        <v>549</v>
      </c>
    </row>
    <row r="76" spans="1:5" ht="12.75">
      <c r="A76" s="30" t="s">
        <v>45</v>
      </c>
      <c r="E76" s="31" t="s">
        <v>550</v>
      </c>
    </row>
    <row r="77" spans="1:5" ht="140.25">
      <c r="A77" t="s">
        <v>46</v>
      </c>
      <c r="E77" s="29" t="s">
        <v>551</v>
      </c>
    </row>
    <row r="78" spans="1:16" ht="12.75">
      <c r="A78" s="18" t="s">
        <v>38</v>
      </c>
      <c s="23" t="s">
        <v>107</v>
      </c>
      <c s="23" t="s">
        <v>552</v>
      </c>
      <c s="18" t="s">
        <v>40</v>
      </c>
      <c s="24" t="s">
        <v>553</v>
      </c>
      <c s="25" t="s">
        <v>139</v>
      </c>
      <c s="26">
        <v>587.4</v>
      </c>
      <c s="27">
        <v>0</v>
      </c>
      <c s="27">
        <f>ROUND(ROUND(H78,2)*ROUND(G78,3),2)</f>
      </c>
      <c r="O78">
        <f>(I78*21)/100</f>
      </c>
      <c t="s">
        <v>16</v>
      </c>
    </row>
    <row r="79" spans="1:5" ht="12.75">
      <c r="A79" s="28" t="s">
        <v>43</v>
      </c>
      <c r="E79" s="29" t="s">
        <v>554</v>
      </c>
    </row>
    <row r="80" spans="1:5" ht="38.25">
      <c r="A80" s="30" t="s">
        <v>45</v>
      </c>
      <c r="E80" s="31" t="s">
        <v>555</v>
      </c>
    </row>
    <row r="81" spans="1:5" ht="38.25">
      <c r="A81" t="s">
        <v>46</v>
      </c>
      <c r="E81" s="29" t="s">
        <v>556</v>
      </c>
    </row>
    <row r="82" spans="1:18" ht="12.75" customHeight="1">
      <c r="A82" s="5" t="s">
        <v>36</v>
      </c>
      <c s="5"/>
      <c s="35" t="s">
        <v>33</v>
      </c>
      <c s="5"/>
      <c s="21" t="s">
        <v>386</v>
      </c>
      <c s="5"/>
      <c s="5"/>
      <c s="5"/>
      <c s="36">
        <f>0+Q82</f>
      </c>
      <c r="O82">
        <f>0+R82</f>
      </c>
      <c r="Q82">
        <f>0+I83+I87</f>
      </c>
      <c>
        <f>0+O83+O87</f>
      </c>
    </row>
    <row r="83" spans="1:16" ht="12.75">
      <c r="A83" s="18" t="s">
        <v>38</v>
      </c>
      <c s="23" t="s">
        <v>111</v>
      </c>
      <c s="23" t="s">
        <v>557</v>
      </c>
      <c s="18" t="s">
        <v>40</v>
      </c>
      <c s="24" t="s">
        <v>558</v>
      </c>
      <c s="25" t="s">
        <v>169</v>
      </c>
      <c s="26">
        <v>48.5</v>
      </c>
      <c s="27">
        <v>0</v>
      </c>
      <c s="27">
        <f>ROUND(ROUND(H83,2)*ROUND(G83,3),2)</f>
      </c>
      <c r="O83">
        <f>(I83*21)/100</f>
      </c>
      <c t="s">
        <v>16</v>
      </c>
    </row>
    <row r="84" spans="1:5" ht="38.25">
      <c r="A84" s="28" t="s">
        <v>43</v>
      </c>
      <c r="E84" s="29" t="s">
        <v>559</v>
      </c>
    </row>
    <row r="85" spans="1:5" ht="12.75">
      <c r="A85" s="30" t="s">
        <v>45</v>
      </c>
      <c r="E85" s="31" t="s">
        <v>560</v>
      </c>
    </row>
    <row r="86" spans="1:5" ht="63.75">
      <c r="A86" t="s">
        <v>46</v>
      </c>
      <c r="E86" s="29" t="s">
        <v>561</v>
      </c>
    </row>
    <row r="87" spans="1:16" ht="12.75">
      <c r="A87" s="18" t="s">
        <v>38</v>
      </c>
      <c s="23" t="s">
        <v>200</v>
      </c>
      <c s="23" t="s">
        <v>562</v>
      </c>
      <c s="18" t="s">
        <v>40</v>
      </c>
      <c s="24" t="s">
        <v>563</v>
      </c>
      <c s="25" t="s">
        <v>150</v>
      </c>
      <c s="26">
        <v>36.096</v>
      </c>
      <c s="27">
        <v>0</v>
      </c>
      <c s="27">
        <f>ROUND(ROUND(H87,2)*ROUND(G87,3),2)</f>
      </c>
      <c r="O87">
        <f>(I87*21)/100</f>
      </c>
      <c t="s">
        <v>16</v>
      </c>
    </row>
    <row r="88" spans="1:5" ht="12.75">
      <c r="A88" s="28" t="s">
        <v>43</v>
      </c>
      <c r="E88" s="29" t="s">
        <v>564</v>
      </c>
    </row>
    <row r="89" spans="1:5" ht="12.75">
      <c r="A89" s="30" t="s">
        <v>45</v>
      </c>
      <c r="E89" s="31" t="s">
        <v>565</v>
      </c>
    </row>
    <row r="90" spans="1:5" ht="102">
      <c r="A90" t="s">
        <v>46</v>
      </c>
      <c r="E90" s="29" t="s">
        <v>566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0+O8+O33+O58+O79</f>
      </c>
      <c t="s">
        <v>15</v>
      </c>
    </row>
    <row r="3" spans="1:16" ht="15" customHeight="1">
      <c r="A3" t="s">
        <v>1</v>
      </c>
      <c s="8" t="s">
        <v>3</v>
      </c>
      <c s="9" t="s">
        <v>4</v>
      </c>
      <c s="1"/>
      <c s="10" t="s">
        <v>5</v>
      </c>
      <c s="1"/>
      <c s="4"/>
      <c s="3" t="s">
        <v>567</v>
      </c>
      <c s="32">
        <f>0+I8+I33+I58+I79</f>
      </c>
      <c r="O3" t="s">
        <v>12</v>
      </c>
      <c t="s">
        <v>16</v>
      </c>
    </row>
    <row r="4" spans="1:16" ht="15" customHeight="1">
      <c r="A4" t="s">
        <v>6</v>
      </c>
      <c s="12" t="s">
        <v>11</v>
      </c>
      <c s="13" t="s">
        <v>567</v>
      </c>
      <c s="5"/>
      <c s="14" t="s">
        <v>568</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0+I9+I13+I17+I21+I25+I29</f>
      </c>
      <c>
        <f>0+O9+O13+O17+O21+O25+O29</f>
      </c>
    </row>
    <row r="9" spans="1:16" ht="12.75">
      <c r="A9" s="18" t="s">
        <v>38</v>
      </c>
      <c s="23" t="s">
        <v>22</v>
      </c>
      <c s="23" t="s">
        <v>128</v>
      </c>
      <c s="18" t="s">
        <v>22</v>
      </c>
      <c s="24" t="s">
        <v>490</v>
      </c>
      <c s="25" t="s">
        <v>120</v>
      </c>
      <c s="26">
        <v>37.027</v>
      </c>
      <c s="27">
        <v>0</v>
      </c>
      <c s="27">
        <f>ROUND(ROUND(H9,2)*ROUND(G9,3),2)</f>
      </c>
      <c r="O9">
        <f>(I9*21)/100</f>
      </c>
      <c t="s">
        <v>16</v>
      </c>
    </row>
    <row r="10" spans="1:5" ht="12.75">
      <c r="A10" s="28" t="s">
        <v>43</v>
      </c>
      <c r="E10" s="29" t="s">
        <v>40</v>
      </c>
    </row>
    <row r="11" spans="1:5" ht="12.75">
      <c r="A11" s="30" t="s">
        <v>45</v>
      </c>
      <c r="E11" s="31" t="s">
        <v>569</v>
      </c>
    </row>
    <row r="12" spans="1:5" ht="25.5">
      <c r="A12" t="s">
        <v>46</v>
      </c>
      <c r="E12" s="29" t="s">
        <v>123</v>
      </c>
    </row>
    <row r="13" spans="1:16" ht="12.75">
      <c r="A13" s="18" t="s">
        <v>38</v>
      </c>
      <c s="23" t="s">
        <v>16</v>
      </c>
      <c s="23" t="s">
        <v>128</v>
      </c>
      <c s="18" t="s">
        <v>16</v>
      </c>
      <c s="24" t="s">
        <v>490</v>
      </c>
      <c s="25" t="s">
        <v>120</v>
      </c>
      <c s="26">
        <v>5120.635</v>
      </c>
      <c s="27">
        <v>0</v>
      </c>
      <c s="27">
        <f>ROUND(ROUND(H13,2)*ROUND(G13,3),2)</f>
      </c>
      <c r="O13">
        <f>(I13*21)/100</f>
      </c>
      <c t="s">
        <v>16</v>
      </c>
    </row>
    <row r="14" spans="1:5" ht="12.75">
      <c r="A14" s="28" t="s">
        <v>43</v>
      </c>
      <c r="E14" s="29" t="s">
        <v>491</v>
      </c>
    </row>
    <row r="15" spans="1:5" ht="12.75">
      <c r="A15" s="30" t="s">
        <v>45</v>
      </c>
      <c r="E15" s="31" t="s">
        <v>570</v>
      </c>
    </row>
    <row r="16" spans="1:5" ht="25.5">
      <c r="A16" t="s">
        <v>46</v>
      </c>
      <c r="E16" s="29" t="s">
        <v>123</v>
      </c>
    </row>
    <row r="17" spans="1:16" ht="12.75">
      <c r="A17" s="18" t="s">
        <v>38</v>
      </c>
      <c s="23" t="s">
        <v>15</v>
      </c>
      <c s="23" t="s">
        <v>128</v>
      </c>
      <c s="18" t="s">
        <v>15</v>
      </c>
      <c s="24" t="s">
        <v>490</v>
      </c>
      <c s="25" t="s">
        <v>120</v>
      </c>
      <c s="26">
        <v>190.078</v>
      </c>
      <c s="27">
        <v>0</v>
      </c>
      <c s="27">
        <f>ROUND(ROUND(H17,2)*ROUND(G17,3),2)</f>
      </c>
      <c r="O17">
        <f>(I17*21)/100</f>
      </c>
      <c t="s">
        <v>16</v>
      </c>
    </row>
    <row r="18" spans="1:5" ht="12.75">
      <c r="A18" s="28" t="s">
        <v>43</v>
      </c>
      <c r="E18" s="29" t="s">
        <v>571</v>
      </c>
    </row>
    <row r="19" spans="1:5" ht="12.75">
      <c r="A19" s="30" t="s">
        <v>45</v>
      </c>
      <c r="E19" s="31" t="s">
        <v>572</v>
      </c>
    </row>
    <row r="20" spans="1:5" ht="25.5">
      <c r="A20" t="s">
        <v>46</v>
      </c>
      <c r="E20" s="29" t="s">
        <v>123</v>
      </c>
    </row>
    <row r="21" spans="1:16" ht="12.75">
      <c r="A21" s="18" t="s">
        <v>38</v>
      </c>
      <c s="23" t="s">
        <v>26</v>
      </c>
      <c s="23" t="s">
        <v>128</v>
      </c>
      <c s="18" t="s">
        <v>26</v>
      </c>
      <c s="24" t="s">
        <v>490</v>
      </c>
      <c s="25" t="s">
        <v>120</v>
      </c>
      <c s="26">
        <v>1341.631</v>
      </c>
      <c s="27">
        <v>0</v>
      </c>
      <c s="27">
        <f>ROUND(ROUND(H21,2)*ROUND(G21,3),2)</f>
      </c>
      <c r="O21">
        <f>(I21*21)/100</f>
      </c>
      <c t="s">
        <v>16</v>
      </c>
    </row>
    <row r="22" spans="1:5" ht="12.75">
      <c r="A22" s="28" t="s">
        <v>43</v>
      </c>
      <c r="E22" s="29" t="s">
        <v>573</v>
      </c>
    </row>
    <row r="23" spans="1:5" ht="12.75">
      <c r="A23" s="30" t="s">
        <v>45</v>
      </c>
      <c r="E23" s="31" t="s">
        <v>574</v>
      </c>
    </row>
    <row r="24" spans="1:5" ht="25.5">
      <c r="A24" t="s">
        <v>46</v>
      </c>
      <c r="E24" s="29" t="s">
        <v>123</v>
      </c>
    </row>
    <row r="25" spans="1:16" ht="12.75">
      <c r="A25" s="18" t="s">
        <v>38</v>
      </c>
      <c s="23" t="s">
        <v>28</v>
      </c>
      <c s="23" t="s">
        <v>132</v>
      </c>
      <c s="18" t="s">
        <v>40</v>
      </c>
      <c s="24" t="s">
        <v>575</v>
      </c>
      <c s="25" t="s">
        <v>120</v>
      </c>
      <c s="26">
        <v>1.337</v>
      </c>
      <c s="27">
        <v>0</v>
      </c>
      <c s="27">
        <f>ROUND(ROUND(H25,2)*ROUND(G25,3),2)</f>
      </c>
      <c r="O25">
        <f>(I25*21)/100</f>
      </c>
      <c t="s">
        <v>16</v>
      </c>
    </row>
    <row r="26" spans="1:5" ht="12.75">
      <c r="A26" s="28" t="s">
        <v>43</v>
      </c>
      <c r="E26" s="29" t="s">
        <v>576</v>
      </c>
    </row>
    <row r="27" spans="1:5" ht="12.75">
      <c r="A27" s="30" t="s">
        <v>45</v>
      </c>
      <c r="E27" s="31" t="s">
        <v>577</v>
      </c>
    </row>
    <row r="28" spans="1:5" ht="25.5">
      <c r="A28" t="s">
        <v>46</v>
      </c>
      <c r="E28" s="29" t="s">
        <v>123</v>
      </c>
    </row>
    <row r="29" spans="1:16" ht="12.75">
      <c r="A29" s="18" t="s">
        <v>38</v>
      </c>
      <c s="23" t="s">
        <v>30</v>
      </c>
      <c s="23" t="s">
        <v>578</v>
      </c>
      <c s="18" t="s">
        <v>40</v>
      </c>
      <c s="24" t="s">
        <v>579</v>
      </c>
      <c s="25" t="s">
        <v>42</v>
      </c>
      <c s="26">
        <v>1</v>
      </c>
      <c s="27">
        <v>0</v>
      </c>
      <c s="27">
        <f>ROUND(ROUND(H29,2)*ROUND(G29,3),2)</f>
      </c>
      <c r="O29">
        <f>(I29*21)/100</f>
      </c>
      <c t="s">
        <v>16</v>
      </c>
    </row>
    <row r="30" spans="1:5" ht="12.75">
      <c r="A30" s="28" t="s">
        <v>43</v>
      </c>
      <c r="E30" s="29" t="s">
        <v>580</v>
      </c>
    </row>
    <row r="31" spans="1:5" ht="12.75">
      <c r="A31" s="30" t="s">
        <v>45</v>
      </c>
      <c r="E31" s="31" t="s">
        <v>581</v>
      </c>
    </row>
    <row r="32" spans="1:5" ht="12.75">
      <c r="A32" t="s">
        <v>46</v>
      </c>
      <c r="E32" s="29" t="s">
        <v>582</v>
      </c>
    </row>
    <row r="33" spans="1:18" ht="12.75" customHeight="1">
      <c r="A33" s="5" t="s">
        <v>36</v>
      </c>
      <c s="5"/>
      <c s="35" t="s">
        <v>22</v>
      </c>
      <c s="5"/>
      <c s="21" t="s">
        <v>136</v>
      </c>
      <c s="5"/>
      <c s="5"/>
      <c s="5"/>
      <c s="36">
        <f>0+Q33</f>
      </c>
      <c r="O33">
        <f>0+R33</f>
      </c>
      <c r="Q33">
        <f>0+I34+I38+I42+I46+I50+I54</f>
      </c>
      <c>
        <f>0+O34+O38+O42+O46+O50+O54</f>
      </c>
    </row>
    <row r="34" spans="1:16" ht="25.5">
      <c r="A34" s="18" t="s">
        <v>38</v>
      </c>
      <c s="23" t="s">
        <v>76</v>
      </c>
      <c s="23" t="s">
        <v>148</v>
      </c>
      <c s="18" t="s">
        <v>40</v>
      </c>
      <c s="24" t="s">
        <v>149</v>
      </c>
      <c s="25" t="s">
        <v>150</v>
      </c>
      <c s="26">
        <v>15.428</v>
      </c>
      <c s="27">
        <v>0</v>
      </c>
      <c s="27">
        <f>ROUND(ROUND(H34,2)*ROUND(G34,3),2)</f>
      </c>
      <c r="O34">
        <f>(I34*21)/100</f>
      </c>
      <c t="s">
        <v>16</v>
      </c>
    </row>
    <row r="35" spans="1:5" ht="12.75">
      <c r="A35" s="28" t="s">
        <v>43</v>
      </c>
      <c r="E35" s="29" t="s">
        <v>583</v>
      </c>
    </row>
    <row r="36" spans="1:5" ht="38.25">
      <c r="A36" s="30" t="s">
        <v>45</v>
      </c>
      <c r="E36" s="31" t="s">
        <v>584</v>
      </c>
    </row>
    <row r="37" spans="1:5" ht="63.75">
      <c r="A37" t="s">
        <v>46</v>
      </c>
      <c r="E37" s="29" t="s">
        <v>153</v>
      </c>
    </row>
    <row r="38" spans="1:16" ht="12.75">
      <c r="A38" s="18" t="s">
        <v>38</v>
      </c>
      <c s="23" t="s">
        <v>79</v>
      </c>
      <c s="23" t="s">
        <v>585</v>
      </c>
      <c s="18" t="s">
        <v>40</v>
      </c>
      <c s="24" t="s">
        <v>586</v>
      </c>
      <c s="25" t="s">
        <v>150</v>
      </c>
      <c s="26">
        <v>9.728</v>
      </c>
      <c s="27">
        <v>0</v>
      </c>
      <c s="27">
        <f>ROUND(ROUND(H38,2)*ROUND(G38,3),2)</f>
      </c>
      <c r="O38">
        <f>(I38*21)/100</f>
      </c>
      <c t="s">
        <v>16</v>
      </c>
    </row>
    <row r="39" spans="1:5" ht="38.25">
      <c r="A39" s="28" t="s">
        <v>43</v>
      </c>
      <c r="E39" s="29" t="s">
        <v>587</v>
      </c>
    </row>
    <row r="40" spans="1:5" ht="12.75">
      <c r="A40" s="30" t="s">
        <v>45</v>
      </c>
      <c r="E40" s="31" t="s">
        <v>588</v>
      </c>
    </row>
    <row r="41" spans="1:5" ht="25.5">
      <c r="A41" t="s">
        <v>46</v>
      </c>
      <c r="E41" s="29" t="s">
        <v>180</v>
      </c>
    </row>
    <row r="42" spans="1:16" ht="12.75">
      <c r="A42" s="18" t="s">
        <v>38</v>
      </c>
      <c s="23" t="s">
        <v>33</v>
      </c>
      <c s="23" t="s">
        <v>589</v>
      </c>
      <c s="18" t="s">
        <v>40</v>
      </c>
      <c s="24" t="s">
        <v>590</v>
      </c>
      <c s="25" t="s">
        <v>169</v>
      </c>
      <c s="26">
        <v>16.38</v>
      </c>
      <c s="27">
        <v>0</v>
      </c>
      <c s="27">
        <f>ROUND(ROUND(H42,2)*ROUND(G42,3),2)</f>
      </c>
      <c r="O42">
        <f>(I42*21)/100</f>
      </c>
      <c t="s">
        <v>16</v>
      </c>
    </row>
    <row r="43" spans="1:5" ht="12.75">
      <c r="A43" s="28" t="s">
        <v>43</v>
      </c>
      <c r="E43" s="29" t="s">
        <v>591</v>
      </c>
    </row>
    <row r="44" spans="1:5" ht="12.75">
      <c r="A44" s="30" t="s">
        <v>45</v>
      </c>
      <c r="E44" s="31" t="s">
        <v>592</v>
      </c>
    </row>
    <row r="45" spans="1:5" ht="25.5">
      <c r="A45" t="s">
        <v>46</v>
      </c>
      <c r="E45" s="29" t="s">
        <v>593</v>
      </c>
    </row>
    <row r="46" spans="1:16" ht="12.75">
      <c r="A46" s="18" t="s">
        <v>38</v>
      </c>
      <c s="23" t="s">
        <v>35</v>
      </c>
      <c s="23" t="s">
        <v>594</v>
      </c>
      <c s="18" t="s">
        <v>40</v>
      </c>
      <c s="24" t="s">
        <v>595</v>
      </c>
      <c s="25" t="s">
        <v>169</v>
      </c>
      <c s="26">
        <v>16.38</v>
      </c>
      <c s="27">
        <v>0</v>
      </c>
      <c s="27">
        <f>ROUND(ROUND(H46,2)*ROUND(G46,3),2)</f>
      </c>
      <c r="O46">
        <f>(I46*21)/100</f>
      </c>
      <c t="s">
        <v>16</v>
      </c>
    </row>
    <row r="47" spans="1:5" ht="12.75">
      <c r="A47" s="28" t="s">
        <v>43</v>
      </c>
      <c r="E47" s="29" t="s">
        <v>591</v>
      </c>
    </row>
    <row r="48" spans="1:5" ht="12.75">
      <c r="A48" s="30" t="s">
        <v>45</v>
      </c>
      <c r="E48" s="31" t="s">
        <v>592</v>
      </c>
    </row>
    <row r="49" spans="1:5" ht="25.5">
      <c r="A49" t="s">
        <v>46</v>
      </c>
      <c r="E49" s="29" t="s">
        <v>593</v>
      </c>
    </row>
    <row r="50" spans="1:16" ht="12.75">
      <c r="A50" s="18" t="s">
        <v>38</v>
      </c>
      <c s="23" t="s">
        <v>87</v>
      </c>
      <c s="23" t="s">
        <v>502</v>
      </c>
      <c s="18" t="s">
        <v>40</v>
      </c>
      <c s="24" t="s">
        <v>503</v>
      </c>
      <c s="25" t="s">
        <v>150</v>
      </c>
      <c s="26">
        <v>2844.797</v>
      </c>
      <c s="27">
        <v>0</v>
      </c>
      <c s="27">
        <f>ROUND(ROUND(H50,2)*ROUND(G50,3),2)</f>
      </c>
      <c r="O50">
        <f>(I50*21)/100</f>
      </c>
      <c t="s">
        <v>16</v>
      </c>
    </row>
    <row r="51" spans="1:5" ht="12.75">
      <c r="A51" s="28" t="s">
        <v>43</v>
      </c>
      <c r="E51" s="29" t="s">
        <v>596</v>
      </c>
    </row>
    <row r="52" spans="1:5" ht="63.75">
      <c r="A52" s="30" t="s">
        <v>45</v>
      </c>
      <c r="E52" s="31" t="s">
        <v>597</v>
      </c>
    </row>
    <row r="53" spans="1:5" ht="369.75">
      <c r="A53" t="s">
        <v>46</v>
      </c>
      <c r="E53" s="29" t="s">
        <v>506</v>
      </c>
    </row>
    <row r="54" spans="1:16" ht="12.75">
      <c r="A54" s="18" t="s">
        <v>38</v>
      </c>
      <c s="23" t="s">
        <v>91</v>
      </c>
      <c s="23" t="s">
        <v>201</v>
      </c>
      <c s="18" t="s">
        <v>40</v>
      </c>
      <c s="24" t="s">
        <v>202</v>
      </c>
      <c s="25" t="s">
        <v>150</v>
      </c>
      <c s="26">
        <v>2844.797</v>
      </c>
      <c s="27">
        <v>0</v>
      </c>
      <c s="27">
        <f>ROUND(ROUND(H54,2)*ROUND(G54,3),2)</f>
      </c>
      <c r="O54">
        <f>(I54*21)/100</f>
      </c>
      <c t="s">
        <v>16</v>
      </c>
    </row>
    <row r="55" spans="1:5" ht="12.75">
      <c r="A55" s="28" t="s">
        <v>43</v>
      </c>
      <c r="E55" s="29" t="s">
        <v>40</v>
      </c>
    </row>
    <row r="56" spans="1:5" ht="12.75">
      <c r="A56" s="30" t="s">
        <v>45</v>
      </c>
      <c r="E56" s="31" t="s">
        <v>40</v>
      </c>
    </row>
    <row r="57" spans="1:5" ht="191.25">
      <c r="A57" t="s">
        <v>46</v>
      </c>
      <c r="E57" s="29" t="s">
        <v>205</v>
      </c>
    </row>
    <row r="58" spans="1:18" ht="12.75" customHeight="1">
      <c r="A58" s="5" t="s">
        <v>36</v>
      </c>
      <c s="5"/>
      <c s="35" t="s">
        <v>16</v>
      </c>
      <c s="5"/>
      <c s="21" t="s">
        <v>237</v>
      </c>
      <c s="5"/>
      <c s="5"/>
      <c s="5"/>
      <c s="36">
        <f>0+Q58</f>
      </c>
      <c r="O58">
        <f>0+R58</f>
      </c>
      <c r="Q58">
        <f>0+I59+I63+I67+I71+I75</f>
      </c>
      <c>
        <f>0+O59+O63+O67+O71+O75</f>
      </c>
    </row>
    <row r="59" spans="1:16" ht="12.75">
      <c r="A59" s="18" t="s">
        <v>38</v>
      </c>
      <c s="23" t="s">
        <v>94</v>
      </c>
      <c s="23" t="s">
        <v>518</v>
      </c>
      <c s="18" t="s">
        <v>16</v>
      </c>
      <c s="24" t="s">
        <v>519</v>
      </c>
      <c s="25" t="s">
        <v>120</v>
      </c>
      <c s="26">
        <v>34.918</v>
      </c>
      <c s="27">
        <v>0</v>
      </c>
      <c s="27">
        <f>ROUND(ROUND(H59,2)*ROUND(G59,3),2)</f>
      </c>
      <c r="O59">
        <f>(I59*21)/100</f>
      </c>
      <c t="s">
        <v>16</v>
      </c>
    </row>
    <row r="60" spans="1:5" ht="76.5">
      <c r="A60" s="28" t="s">
        <v>43</v>
      </c>
      <c r="E60" s="29" t="s">
        <v>598</v>
      </c>
    </row>
    <row r="61" spans="1:5" ht="12.75">
      <c r="A61" s="30" t="s">
        <v>45</v>
      </c>
      <c r="E61" s="31" t="s">
        <v>599</v>
      </c>
    </row>
    <row r="62" spans="1:5" ht="38.25">
      <c r="A62" t="s">
        <v>46</v>
      </c>
      <c r="E62" s="29" t="s">
        <v>522</v>
      </c>
    </row>
    <row r="63" spans="1:16" ht="12.75">
      <c r="A63" s="18" t="s">
        <v>38</v>
      </c>
      <c s="23" t="s">
        <v>97</v>
      </c>
      <c s="23" t="s">
        <v>523</v>
      </c>
      <c s="18" t="s">
        <v>16</v>
      </c>
      <c s="24" t="s">
        <v>524</v>
      </c>
      <c s="25" t="s">
        <v>139</v>
      </c>
      <c s="26">
        <v>555</v>
      </c>
      <c s="27">
        <v>0</v>
      </c>
      <c s="27">
        <f>ROUND(ROUND(H63,2)*ROUND(G63,3),2)</f>
      </c>
      <c r="O63">
        <f>(I63*21)/100</f>
      </c>
      <c t="s">
        <v>16</v>
      </c>
    </row>
    <row r="64" spans="1:5" ht="12.75">
      <c r="A64" s="28" t="s">
        <v>43</v>
      </c>
      <c r="E64" s="29" t="s">
        <v>40</v>
      </c>
    </row>
    <row r="65" spans="1:5" ht="12.75">
      <c r="A65" s="30" t="s">
        <v>45</v>
      </c>
      <c r="E65" s="31" t="s">
        <v>600</v>
      </c>
    </row>
    <row r="66" spans="1:5" ht="12.75">
      <c r="A66" t="s">
        <v>46</v>
      </c>
      <c r="E66" s="29" t="s">
        <v>526</v>
      </c>
    </row>
    <row r="67" spans="1:16" ht="12.75">
      <c r="A67" s="18" t="s">
        <v>38</v>
      </c>
      <c s="23" t="s">
        <v>100</v>
      </c>
      <c s="23" t="s">
        <v>601</v>
      </c>
      <c s="18" t="s">
        <v>40</v>
      </c>
      <c s="24" t="s">
        <v>602</v>
      </c>
      <c s="25" t="s">
        <v>169</v>
      </c>
      <c s="26">
        <v>80</v>
      </c>
      <c s="27">
        <v>0</v>
      </c>
      <c s="27">
        <f>ROUND(ROUND(H67,2)*ROUND(G67,3),2)</f>
      </c>
      <c r="O67">
        <f>(I67*21)/100</f>
      </c>
      <c t="s">
        <v>16</v>
      </c>
    </row>
    <row r="68" spans="1:5" ht="12.75">
      <c r="A68" s="28" t="s">
        <v>43</v>
      </c>
      <c r="E68" s="29" t="s">
        <v>40</v>
      </c>
    </row>
    <row r="69" spans="1:5" ht="12.75">
      <c r="A69" s="30" t="s">
        <v>45</v>
      </c>
      <c r="E69" s="31" t="s">
        <v>603</v>
      </c>
    </row>
    <row r="70" spans="1:5" ht="63.75">
      <c r="A70" t="s">
        <v>46</v>
      </c>
      <c r="E70" s="29" t="s">
        <v>531</v>
      </c>
    </row>
    <row r="71" spans="1:16" ht="25.5">
      <c r="A71" s="18" t="s">
        <v>38</v>
      </c>
      <c s="23" t="s">
        <v>103</v>
      </c>
      <c s="23" t="s">
        <v>527</v>
      </c>
      <c s="18" t="s">
        <v>40</v>
      </c>
      <c s="24" t="s">
        <v>528</v>
      </c>
      <c s="25" t="s">
        <v>169</v>
      </c>
      <c s="26">
        <v>568.7</v>
      </c>
      <c s="27">
        <v>0</v>
      </c>
      <c s="27">
        <f>ROUND(ROUND(H71,2)*ROUND(G71,3),2)</f>
      </c>
      <c r="O71">
        <f>(I71*21)/100</f>
      </c>
      <c t="s">
        <v>16</v>
      </c>
    </row>
    <row r="72" spans="1:5" ht="12.75">
      <c r="A72" s="28" t="s">
        <v>43</v>
      </c>
      <c r="E72" s="29" t="s">
        <v>529</v>
      </c>
    </row>
    <row r="73" spans="1:5" ht="12.75">
      <c r="A73" s="30" t="s">
        <v>45</v>
      </c>
      <c r="E73" s="31" t="s">
        <v>604</v>
      </c>
    </row>
    <row r="74" spans="1:5" ht="63.75">
      <c r="A74" t="s">
        <v>46</v>
      </c>
      <c r="E74" s="29" t="s">
        <v>531</v>
      </c>
    </row>
    <row r="75" spans="1:16" ht="12.75">
      <c r="A75" s="18" t="s">
        <v>38</v>
      </c>
      <c s="23" t="s">
        <v>107</v>
      </c>
      <c s="23" t="s">
        <v>532</v>
      </c>
      <c s="18" t="s">
        <v>40</v>
      </c>
      <c s="24" t="s">
        <v>533</v>
      </c>
      <c s="25" t="s">
        <v>150</v>
      </c>
      <c s="26">
        <v>30.581</v>
      </c>
      <c s="27">
        <v>0</v>
      </c>
      <c s="27">
        <f>ROUND(ROUND(H75,2)*ROUND(G75,3),2)</f>
      </c>
      <c r="O75">
        <f>(I75*21)/100</f>
      </c>
      <c t="s">
        <v>16</v>
      </c>
    </row>
    <row r="76" spans="1:5" ht="12.75">
      <c r="A76" s="28" t="s">
        <v>43</v>
      </c>
      <c r="E76" s="29" t="s">
        <v>40</v>
      </c>
    </row>
    <row r="77" spans="1:5" ht="38.25">
      <c r="A77" s="30" t="s">
        <v>45</v>
      </c>
      <c r="E77" s="31" t="s">
        <v>605</v>
      </c>
    </row>
    <row r="78" spans="1:5" ht="89.25">
      <c r="A78" t="s">
        <v>46</v>
      </c>
      <c r="E78" s="29" t="s">
        <v>536</v>
      </c>
    </row>
    <row r="79" spans="1:18" ht="12.75" customHeight="1">
      <c r="A79" s="5" t="s">
        <v>36</v>
      </c>
      <c s="5"/>
      <c s="35" t="s">
        <v>33</v>
      </c>
      <c s="5"/>
      <c s="21" t="s">
        <v>386</v>
      </c>
      <c s="5"/>
      <c s="5"/>
      <c s="5"/>
      <c s="36">
        <f>0+Q79</f>
      </c>
      <c r="O79">
        <f>0+R79</f>
      </c>
      <c r="Q79">
        <f>0+I80+I84+I88+I92+I96+I100+I104+I108+I112</f>
      </c>
      <c>
        <f>0+O80+O84+O88+O92+O96+O100+O104+O108+O112</f>
      </c>
    </row>
    <row r="80" spans="1:16" ht="12.75">
      <c r="A80" s="18" t="s">
        <v>38</v>
      </c>
      <c s="23" t="s">
        <v>111</v>
      </c>
      <c s="23" t="s">
        <v>606</v>
      </c>
      <c s="18" t="s">
        <v>40</v>
      </c>
      <c s="24" t="s">
        <v>607</v>
      </c>
      <c s="25" t="s">
        <v>169</v>
      </c>
      <c s="26">
        <v>32.76</v>
      </c>
      <c s="27">
        <v>0</v>
      </c>
      <c s="27">
        <f>ROUND(ROUND(H80,2)*ROUND(G80,3),2)</f>
      </c>
      <c r="O80">
        <f>(I80*21)/100</f>
      </c>
      <c t="s">
        <v>16</v>
      </c>
    </row>
    <row r="81" spans="1:5" ht="12.75">
      <c r="A81" s="28" t="s">
        <v>43</v>
      </c>
      <c r="E81" s="29" t="s">
        <v>591</v>
      </c>
    </row>
    <row r="82" spans="1:5" ht="12.75">
      <c r="A82" s="30" t="s">
        <v>45</v>
      </c>
      <c r="E82" s="31" t="s">
        <v>608</v>
      </c>
    </row>
    <row r="83" spans="1:5" ht="38.25">
      <c r="A83" t="s">
        <v>46</v>
      </c>
      <c r="E83" s="29" t="s">
        <v>609</v>
      </c>
    </row>
    <row r="84" spans="1:16" ht="12.75">
      <c r="A84" s="18" t="s">
        <v>38</v>
      </c>
      <c s="23" t="s">
        <v>200</v>
      </c>
      <c s="23" t="s">
        <v>610</v>
      </c>
      <c s="18" t="s">
        <v>40</v>
      </c>
      <c s="24" t="s">
        <v>611</v>
      </c>
      <c s="25" t="s">
        <v>139</v>
      </c>
      <c s="26">
        <v>34.761</v>
      </c>
      <c s="27">
        <v>0</v>
      </c>
      <c s="27">
        <f>ROUND(ROUND(H84,2)*ROUND(G84,3),2)</f>
      </c>
      <c r="O84">
        <f>(I84*21)/100</f>
      </c>
      <c t="s">
        <v>16</v>
      </c>
    </row>
    <row r="85" spans="1:5" ht="12.75">
      <c r="A85" s="28" t="s">
        <v>43</v>
      </c>
      <c r="E85" s="29" t="s">
        <v>612</v>
      </c>
    </row>
    <row r="86" spans="1:5" ht="38.25">
      <c r="A86" s="30" t="s">
        <v>45</v>
      </c>
      <c r="E86" s="31" t="s">
        <v>613</v>
      </c>
    </row>
    <row r="87" spans="1:5" ht="25.5">
      <c r="A87" t="s">
        <v>46</v>
      </c>
      <c r="E87" s="29" t="s">
        <v>614</v>
      </c>
    </row>
    <row r="88" spans="1:16" ht="12.75">
      <c r="A88" s="18" t="s">
        <v>38</v>
      </c>
      <c s="23" t="s">
        <v>206</v>
      </c>
      <c s="23" t="s">
        <v>615</v>
      </c>
      <c s="18" t="s">
        <v>40</v>
      </c>
      <c s="24" t="s">
        <v>616</v>
      </c>
      <c s="25" t="s">
        <v>139</v>
      </c>
      <c s="26">
        <v>104.5</v>
      </c>
      <c s="27">
        <v>0</v>
      </c>
      <c s="27">
        <f>ROUND(ROUND(H88,2)*ROUND(G88,3),2)</f>
      </c>
      <c r="O88">
        <f>(I88*21)/100</f>
      </c>
      <c t="s">
        <v>16</v>
      </c>
    </row>
    <row r="89" spans="1:5" ht="89.25">
      <c r="A89" s="28" t="s">
        <v>43</v>
      </c>
      <c r="E89" s="29" t="s">
        <v>617</v>
      </c>
    </row>
    <row r="90" spans="1:5" ht="12.75">
      <c r="A90" s="30" t="s">
        <v>45</v>
      </c>
      <c r="E90" s="31" t="s">
        <v>618</v>
      </c>
    </row>
    <row r="91" spans="1:5" ht="25.5">
      <c r="A91" t="s">
        <v>46</v>
      </c>
      <c r="E91" s="29" t="s">
        <v>619</v>
      </c>
    </row>
    <row r="92" spans="1:16" ht="12.75">
      <c r="A92" s="18" t="s">
        <v>38</v>
      </c>
      <c s="23" t="s">
        <v>211</v>
      </c>
      <c s="23" t="s">
        <v>562</v>
      </c>
      <c s="18" t="s">
        <v>40</v>
      </c>
      <c s="24" t="s">
        <v>563</v>
      </c>
      <c s="25" t="s">
        <v>150</v>
      </c>
      <c s="26">
        <v>559.013</v>
      </c>
      <c s="27">
        <v>0</v>
      </c>
      <c s="27">
        <f>ROUND(ROUND(H92,2)*ROUND(G92,3),2)</f>
      </c>
      <c r="O92">
        <f>(I92*21)/100</f>
      </c>
      <c t="s">
        <v>16</v>
      </c>
    </row>
    <row r="93" spans="1:5" ht="12.75">
      <c r="A93" s="28" t="s">
        <v>43</v>
      </c>
      <c r="E93" s="29" t="s">
        <v>40</v>
      </c>
    </row>
    <row r="94" spans="1:5" ht="63.75">
      <c r="A94" s="30" t="s">
        <v>45</v>
      </c>
      <c r="E94" s="31" t="s">
        <v>620</v>
      </c>
    </row>
    <row r="95" spans="1:5" ht="102">
      <c r="A95" t="s">
        <v>46</v>
      </c>
      <c r="E95" s="29" t="s">
        <v>566</v>
      </c>
    </row>
    <row r="96" spans="1:16" ht="12.75">
      <c r="A96" s="18" t="s">
        <v>38</v>
      </c>
      <c s="23" t="s">
        <v>216</v>
      </c>
      <c s="23" t="s">
        <v>621</v>
      </c>
      <c s="18" t="s">
        <v>40</v>
      </c>
      <c s="24" t="s">
        <v>622</v>
      </c>
      <c s="25" t="s">
        <v>150</v>
      </c>
      <c s="26">
        <v>76.031</v>
      </c>
      <c s="27">
        <v>0</v>
      </c>
      <c s="27">
        <f>ROUND(ROUND(H96,2)*ROUND(G96,3),2)</f>
      </c>
      <c r="O96">
        <f>(I96*21)/100</f>
      </c>
      <c t="s">
        <v>16</v>
      </c>
    </row>
    <row r="97" spans="1:5" ht="12.75">
      <c r="A97" s="28" t="s">
        <v>43</v>
      </c>
      <c r="E97" s="29" t="s">
        <v>40</v>
      </c>
    </row>
    <row r="98" spans="1:5" ht="89.25">
      <c r="A98" s="30" t="s">
        <v>45</v>
      </c>
      <c r="E98" s="31" t="s">
        <v>623</v>
      </c>
    </row>
    <row r="99" spans="1:5" ht="102">
      <c r="A99" t="s">
        <v>46</v>
      </c>
      <c r="E99" s="29" t="s">
        <v>566</v>
      </c>
    </row>
    <row r="100" spans="1:16" ht="12.75">
      <c r="A100" s="18" t="s">
        <v>38</v>
      </c>
      <c s="23" t="s">
        <v>221</v>
      </c>
      <c s="23" t="s">
        <v>624</v>
      </c>
      <c s="18" t="s">
        <v>40</v>
      </c>
      <c s="24" t="s">
        <v>625</v>
      </c>
      <c s="25" t="s">
        <v>120</v>
      </c>
      <c s="26">
        <v>1.6</v>
      </c>
      <c s="27">
        <v>0</v>
      </c>
      <c s="27">
        <f>ROUND(ROUND(H100,2)*ROUND(G100,3),2)</f>
      </c>
      <c r="O100">
        <f>(I100*21)/100</f>
      </c>
      <c t="s">
        <v>16</v>
      </c>
    </row>
    <row r="101" spans="1:5" ht="25.5">
      <c r="A101" s="28" t="s">
        <v>43</v>
      </c>
      <c r="E101" s="29" t="s">
        <v>626</v>
      </c>
    </row>
    <row r="102" spans="1:5" ht="12.75">
      <c r="A102" s="30" t="s">
        <v>45</v>
      </c>
      <c r="E102" s="31" t="s">
        <v>627</v>
      </c>
    </row>
    <row r="103" spans="1:5" ht="63.75">
      <c r="A103" t="s">
        <v>46</v>
      </c>
      <c r="E103" s="29" t="s">
        <v>628</v>
      </c>
    </row>
    <row r="104" spans="1:16" ht="12.75">
      <c r="A104" s="18" t="s">
        <v>38</v>
      </c>
      <c s="23" t="s">
        <v>227</v>
      </c>
      <c s="23" t="s">
        <v>629</v>
      </c>
      <c s="18" t="s">
        <v>40</v>
      </c>
      <c s="24" t="s">
        <v>630</v>
      </c>
      <c s="25" t="s">
        <v>120</v>
      </c>
      <c s="26">
        <v>0.8</v>
      </c>
      <c s="27">
        <v>0</v>
      </c>
      <c s="27">
        <f>ROUND(ROUND(H104,2)*ROUND(G104,3),2)</f>
      </c>
      <c r="O104">
        <f>(I104*21)/100</f>
      </c>
      <c t="s">
        <v>16</v>
      </c>
    </row>
    <row r="105" spans="1:5" ht="25.5">
      <c r="A105" s="28" t="s">
        <v>43</v>
      </c>
      <c r="E105" s="29" t="s">
        <v>631</v>
      </c>
    </row>
    <row r="106" spans="1:5" ht="12.75">
      <c r="A106" s="30" t="s">
        <v>45</v>
      </c>
      <c r="E106" s="31" t="s">
        <v>632</v>
      </c>
    </row>
    <row r="107" spans="1:5" ht="38.25">
      <c r="A107" t="s">
        <v>46</v>
      </c>
      <c r="E107" s="29" t="s">
        <v>633</v>
      </c>
    </row>
    <row r="108" spans="1:16" ht="12.75">
      <c r="A108" s="18" t="s">
        <v>38</v>
      </c>
      <c s="23" t="s">
        <v>232</v>
      </c>
      <c s="23" t="s">
        <v>634</v>
      </c>
      <c s="18" t="s">
        <v>40</v>
      </c>
      <c s="24" t="s">
        <v>635</v>
      </c>
      <c s="25" t="s">
        <v>145</v>
      </c>
      <c s="26">
        <v>8</v>
      </c>
      <c s="27">
        <v>0</v>
      </c>
      <c s="27">
        <f>ROUND(ROUND(H108,2)*ROUND(G108,3),2)</f>
      </c>
      <c r="O108">
        <f>(I108*21)/100</f>
      </c>
      <c t="s">
        <v>16</v>
      </c>
    </row>
    <row r="109" spans="1:5" ht="12.75">
      <c r="A109" s="28" t="s">
        <v>43</v>
      </c>
      <c r="E109" s="29" t="s">
        <v>591</v>
      </c>
    </row>
    <row r="110" spans="1:5" ht="12.75">
      <c r="A110" s="30" t="s">
        <v>45</v>
      </c>
      <c r="E110" s="31" t="s">
        <v>636</v>
      </c>
    </row>
    <row r="111" spans="1:5" ht="76.5">
      <c r="A111" t="s">
        <v>46</v>
      </c>
      <c r="E111" s="29" t="s">
        <v>637</v>
      </c>
    </row>
    <row r="112" spans="1:16" ht="12.75">
      <c r="A112" s="18" t="s">
        <v>38</v>
      </c>
      <c s="23" t="s">
        <v>238</v>
      </c>
      <c s="23" t="s">
        <v>638</v>
      </c>
      <c s="18" t="s">
        <v>40</v>
      </c>
      <c s="24" t="s">
        <v>639</v>
      </c>
      <c s="25" t="s">
        <v>139</v>
      </c>
      <c s="26">
        <v>121.538</v>
      </c>
      <c s="27">
        <v>0</v>
      </c>
      <c s="27">
        <f>ROUND(ROUND(H112,2)*ROUND(G112,3),2)</f>
      </c>
      <c r="O112">
        <f>(I112*21)/100</f>
      </c>
      <c t="s">
        <v>16</v>
      </c>
    </row>
    <row r="113" spans="1:5" ht="12.75">
      <c r="A113" s="28" t="s">
        <v>43</v>
      </c>
      <c r="E113" s="29" t="s">
        <v>640</v>
      </c>
    </row>
    <row r="114" spans="1:5" ht="12.75">
      <c r="A114" s="30" t="s">
        <v>45</v>
      </c>
      <c r="E114" s="31" t="s">
        <v>641</v>
      </c>
    </row>
    <row r="115" spans="1:5" ht="114.75">
      <c r="A115" t="s">
        <v>46</v>
      </c>
      <c r="E115" s="29" t="s">
        <v>642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0+O8+O25+O30+O63+O88+O141+O162+O199+O212</f>
      </c>
      <c t="s">
        <v>15</v>
      </c>
    </row>
    <row r="3" spans="1:16" ht="15" customHeight="1">
      <c r="A3" t="s">
        <v>1</v>
      </c>
      <c s="8" t="s">
        <v>3</v>
      </c>
      <c s="9" t="s">
        <v>4</v>
      </c>
      <c s="1"/>
      <c s="10" t="s">
        <v>5</v>
      </c>
      <c s="1"/>
      <c s="4"/>
      <c s="3" t="s">
        <v>643</v>
      </c>
      <c s="32">
        <f>0+I8+I25+I30+I63+I88+I141+I162+I199+I212</f>
      </c>
      <c r="O3" t="s">
        <v>12</v>
      </c>
      <c t="s">
        <v>16</v>
      </c>
    </row>
    <row r="4" spans="1:16" ht="15" customHeight="1">
      <c r="A4" t="s">
        <v>6</v>
      </c>
      <c s="12" t="s">
        <v>11</v>
      </c>
      <c s="13" t="s">
        <v>643</v>
      </c>
      <c s="5"/>
      <c s="14" t="s">
        <v>644</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0+I9+I13+I17+I21</f>
      </c>
      <c>
        <f>0+O9+O13+O17+O21</f>
      </c>
    </row>
    <row r="9" spans="1:16" ht="12.75">
      <c r="A9" s="18" t="s">
        <v>38</v>
      </c>
      <c s="23" t="s">
        <v>22</v>
      </c>
      <c s="23" t="s">
        <v>128</v>
      </c>
      <c s="18" t="s">
        <v>22</v>
      </c>
      <c s="24" t="s">
        <v>490</v>
      </c>
      <c s="25" t="s">
        <v>120</v>
      </c>
      <c s="26">
        <v>155.43</v>
      </c>
      <c s="27">
        <v>0</v>
      </c>
      <c s="27">
        <f>ROUND(ROUND(H9,2)*ROUND(G9,3),2)</f>
      </c>
      <c r="O9">
        <f>(I9*21)/100</f>
      </c>
      <c t="s">
        <v>16</v>
      </c>
    </row>
    <row r="10" spans="1:5" ht="12.75">
      <c r="A10" s="28" t="s">
        <v>43</v>
      </c>
      <c r="E10" s="29" t="s">
        <v>40</v>
      </c>
    </row>
    <row r="11" spans="1:5" ht="12.75">
      <c r="A11" s="30" t="s">
        <v>45</v>
      </c>
      <c r="E11" s="31" t="s">
        <v>645</v>
      </c>
    </row>
    <row r="12" spans="1:5" ht="25.5">
      <c r="A12" t="s">
        <v>46</v>
      </c>
      <c r="E12" s="29" t="s">
        <v>123</v>
      </c>
    </row>
    <row r="13" spans="1:16" ht="12.75">
      <c r="A13" s="18" t="s">
        <v>38</v>
      </c>
      <c s="23" t="s">
        <v>16</v>
      </c>
      <c s="23" t="s">
        <v>128</v>
      </c>
      <c s="18" t="s">
        <v>16</v>
      </c>
      <c s="24" t="s">
        <v>490</v>
      </c>
      <c s="25" t="s">
        <v>120</v>
      </c>
      <c s="26">
        <v>93.75</v>
      </c>
      <c s="27">
        <v>0</v>
      </c>
      <c s="27">
        <f>ROUND(ROUND(H13,2)*ROUND(G13,3),2)</f>
      </c>
      <c r="O13">
        <f>(I13*21)/100</f>
      </c>
      <c t="s">
        <v>16</v>
      </c>
    </row>
    <row r="14" spans="1:5" ht="12.75">
      <c r="A14" s="28" t="s">
        <v>43</v>
      </c>
      <c r="E14" s="29" t="s">
        <v>40</v>
      </c>
    </row>
    <row r="15" spans="1:5" ht="38.25">
      <c r="A15" s="30" t="s">
        <v>45</v>
      </c>
      <c r="E15" s="31" t="s">
        <v>646</v>
      </c>
    </row>
    <row r="16" spans="1:5" ht="25.5">
      <c r="A16" t="s">
        <v>46</v>
      </c>
      <c r="E16" s="29" t="s">
        <v>123</v>
      </c>
    </row>
    <row r="17" spans="1:16" ht="12.75">
      <c r="A17" s="18" t="s">
        <v>38</v>
      </c>
      <c s="23" t="s">
        <v>15</v>
      </c>
      <c s="23" t="s">
        <v>647</v>
      </c>
      <c s="18" t="s">
        <v>40</v>
      </c>
      <c s="24" t="s">
        <v>648</v>
      </c>
      <c s="25" t="s">
        <v>139</v>
      </c>
      <c s="26">
        <v>90.5</v>
      </c>
      <c s="27">
        <v>0</v>
      </c>
      <c s="27">
        <f>ROUND(ROUND(H17,2)*ROUND(G17,3),2)</f>
      </c>
      <c r="O17">
        <f>(I17*21)/100</f>
      </c>
      <c t="s">
        <v>16</v>
      </c>
    </row>
    <row r="18" spans="1:5" ht="63.75">
      <c r="A18" s="28" t="s">
        <v>43</v>
      </c>
      <c r="E18" s="29" t="s">
        <v>649</v>
      </c>
    </row>
    <row r="19" spans="1:5" ht="12.75">
      <c r="A19" s="30" t="s">
        <v>45</v>
      </c>
      <c r="E19" s="31" t="s">
        <v>650</v>
      </c>
    </row>
    <row r="20" spans="1:5" ht="12.75">
      <c r="A20" t="s">
        <v>46</v>
      </c>
      <c r="E20" s="29" t="s">
        <v>497</v>
      </c>
    </row>
    <row r="21" spans="1:16" ht="12.75">
      <c r="A21" s="18" t="s">
        <v>38</v>
      </c>
      <c s="23" t="s">
        <v>26</v>
      </c>
      <c s="23" t="s">
        <v>578</v>
      </c>
      <c s="18" t="s">
        <v>40</v>
      </c>
      <c s="24" t="s">
        <v>579</v>
      </c>
      <c s="25" t="s">
        <v>42</v>
      </c>
      <c s="26">
        <v>3</v>
      </c>
      <c s="27">
        <v>0</v>
      </c>
      <c s="27">
        <f>ROUND(ROUND(H21,2)*ROUND(G21,3),2)</f>
      </c>
      <c r="O21">
        <f>(I21*21)/100</f>
      </c>
      <c t="s">
        <v>16</v>
      </c>
    </row>
    <row r="22" spans="1:5" ht="12.75">
      <c r="A22" s="28" t="s">
        <v>43</v>
      </c>
      <c r="E22" s="29" t="s">
        <v>40</v>
      </c>
    </row>
    <row r="23" spans="1:5" ht="51">
      <c r="A23" s="30" t="s">
        <v>45</v>
      </c>
      <c r="E23" s="31" t="s">
        <v>651</v>
      </c>
    </row>
    <row r="24" spans="1:5" ht="12.75">
      <c r="A24" t="s">
        <v>46</v>
      </c>
      <c r="E24" s="29" t="s">
        <v>582</v>
      </c>
    </row>
    <row r="25" spans="1:18" ht="12.75" customHeight="1">
      <c r="A25" s="5" t="s">
        <v>36</v>
      </c>
      <c s="5"/>
      <c s="35" t="s">
        <v>22</v>
      </c>
      <c s="5"/>
      <c s="21" t="s">
        <v>136</v>
      </c>
      <c s="5"/>
      <c s="5"/>
      <c s="5"/>
      <c s="36">
        <f>0+Q25</f>
      </c>
      <c r="O25">
        <f>0+R25</f>
      </c>
      <c r="Q25">
        <f>0+I26</f>
      </c>
      <c>
        <f>0+O26</f>
      </c>
    </row>
    <row r="26" spans="1:16" ht="12.75">
      <c r="A26" s="18" t="s">
        <v>38</v>
      </c>
      <c s="23" t="s">
        <v>28</v>
      </c>
      <c s="23" t="s">
        <v>652</v>
      </c>
      <c s="18" t="s">
        <v>40</v>
      </c>
      <c s="24" t="s">
        <v>653</v>
      </c>
      <c s="25" t="s">
        <v>150</v>
      </c>
      <c s="26">
        <v>1895.837</v>
      </c>
      <c s="27">
        <v>0</v>
      </c>
      <c s="27">
        <f>ROUND(ROUND(H26,2)*ROUND(G26,3),2)</f>
      </c>
      <c r="O26">
        <f>(I26*21)/100</f>
      </c>
      <c t="s">
        <v>16</v>
      </c>
    </row>
    <row r="27" spans="1:5" ht="25.5">
      <c r="A27" s="28" t="s">
        <v>43</v>
      </c>
      <c r="E27" s="29" t="s">
        <v>654</v>
      </c>
    </row>
    <row r="28" spans="1:5" ht="89.25">
      <c r="A28" s="30" t="s">
        <v>45</v>
      </c>
      <c r="E28" s="31" t="s">
        <v>655</v>
      </c>
    </row>
    <row r="29" spans="1:5" ht="229.5">
      <c r="A29" t="s">
        <v>46</v>
      </c>
      <c r="E29" s="29" t="s">
        <v>656</v>
      </c>
    </row>
    <row r="30" spans="1:18" ht="12.75" customHeight="1">
      <c r="A30" s="5" t="s">
        <v>36</v>
      </c>
      <c s="5"/>
      <c s="35" t="s">
        <v>16</v>
      </c>
      <c s="5"/>
      <c s="21" t="s">
        <v>237</v>
      </c>
      <c s="5"/>
      <c s="5"/>
      <c s="5"/>
      <c s="36">
        <f>0+Q30</f>
      </c>
      <c r="O30">
        <f>0+R30</f>
      </c>
      <c r="Q30">
        <f>0+I31+I35+I39+I43+I47+I51+I55+I59</f>
      </c>
      <c>
        <f>0+O31+O35+O39+O43+O47+O51+O55+O59</f>
      </c>
    </row>
    <row r="31" spans="1:16" ht="12.75">
      <c r="A31" s="18" t="s">
        <v>38</v>
      </c>
      <c s="23" t="s">
        <v>30</v>
      </c>
      <c s="23" t="s">
        <v>657</v>
      </c>
      <c s="18" t="s">
        <v>40</v>
      </c>
      <c s="24" t="s">
        <v>658</v>
      </c>
      <c s="25" t="s">
        <v>150</v>
      </c>
      <c s="26">
        <v>4.257</v>
      </c>
      <c s="27">
        <v>0</v>
      </c>
      <c s="27">
        <f>ROUND(ROUND(H31,2)*ROUND(G31,3),2)</f>
      </c>
      <c r="O31">
        <f>(I31*21)/100</f>
      </c>
      <c t="s">
        <v>16</v>
      </c>
    </row>
    <row r="32" spans="1:5" ht="12.75">
      <c r="A32" s="28" t="s">
        <v>43</v>
      </c>
      <c r="E32" s="29" t="s">
        <v>659</v>
      </c>
    </row>
    <row r="33" spans="1:5" ht="12.75">
      <c r="A33" s="30" t="s">
        <v>45</v>
      </c>
      <c r="E33" s="31" t="s">
        <v>660</v>
      </c>
    </row>
    <row r="34" spans="1:5" ht="51">
      <c r="A34" t="s">
        <v>46</v>
      </c>
      <c r="E34" s="29" t="s">
        <v>661</v>
      </c>
    </row>
    <row r="35" spans="1:16" ht="12.75">
      <c r="A35" s="18" t="s">
        <v>38</v>
      </c>
      <c s="23" t="s">
        <v>76</v>
      </c>
      <c s="23" t="s">
        <v>662</v>
      </c>
      <c s="18" t="s">
        <v>40</v>
      </c>
      <c s="24" t="s">
        <v>663</v>
      </c>
      <c s="25" t="s">
        <v>150</v>
      </c>
      <c s="26">
        <v>0.284</v>
      </c>
      <c s="27">
        <v>0</v>
      </c>
      <c s="27">
        <f>ROUND(ROUND(H35,2)*ROUND(G35,3),2)</f>
      </c>
      <c r="O35">
        <f>(I35*21)/100</f>
      </c>
      <c t="s">
        <v>16</v>
      </c>
    </row>
    <row r="36" spans="1:5" ht="12.75">
      <c r="A36" s="28" t="s">
        <v>43</v>
      </c>
      <c r="E36" s="29" t="s">
        <v>40</v>
      </c>
    </row>
    <row r="37" spans="1:5" ht="51">
      <c r="A37" s="30" t="s">
        <v>45</v>
      </c>
      <c r="E37" s="31" t="s">
        <v>664</v>
      </c>
    </row>
    <row r="38" spans="1:5" ht="51">
      <c r="A38" t="s">
        <v>46</v>
      </c>
      <c r="E38" s="29" t="s">
        <v>661</v>
      </c>
    </row>
    <row r="39" spans="1:16" ht="12.75">
      <c r="A39" s="18" t="s">
        <v>38</v>
      </c>
      <c s="23" t="s">
        <v>79</v>
      </c>
      <c s="23" t="s">
        <v>665</v>
      </c>
      <c s="18" t="s">
        <v>40</v>
      </c>
      <c s="24" t="s">
        <v>666</v>
      </c>
      <c s="25" t="s">
        <v>169</v>
      </c>
      <c s="26">
        <v>1760</v>
      </c>
      <c s="27">
        <v>0</v>
      </c>
      <c s="27">
        <f>ROUND(ROUND(H39,2)*ROUND(G39,3),2)</f>
      </c>
      <c r="O39">
        <f>(I39*21)/100</f>
      </c>
      <c t="s">
        <v>16</v>
      </c>
    </row>
    <row r="40" spans="1:5" ht="38.25">
      <c r="A40" s="28" t="s">
        <v>43</v>
      </c>
      <c r="E40" s="29" t="s">
        <v>667</v>
      </c>
    </row>
    <row r="41" spans="1:5" ht="38.25">
      <c r="A41" s="30" t="s">
        <v>45</v>
      </c>
      <c r="E41" s="31" t="s">
        <v>668</v>
      </c>
    </row>
    <row r="42" spans="1:5" ht="51">
      <c r="A42" t="s">
        <v>46</v>
      </c>
      <c r="E42" s="29" t="s">
        <v>669</v>
      </c>
    </row>
    <row r="43" spans="1:16" ht="25.5">
      <c r="A43" s="18" t="s">
        <v>38</v>
      </c>
      <c s="23" t="s">
        <v>33</v>
      </c>
      <c s="23" t="s">
        <v>527</v>
      </c>
      <c s="18" t="s">
        <v>40</v>
      </c>
      <c s="24" t="s">
        <v>670</v>
      </c>
      <c s="25" t="s">
        <v>169</v>
      </c>
      <c s="26">
        <v>1760</v>
      </c>
      <c s="27">
        <v>0</v>
      </c>
      <c s="27">
        <f>ROUND(ROUND(H43,2)*ROUND(G43,3),2)</f>
      </c>
      <c r="O43">
        <f>(I43*21)/100</f>
      </c>
      <c t="s">
        <v>16</v>
      </c>
    </row>
    <row r="44" spans="1:5" ht="12.75">
      <c r="A44" s="28" t="s">
        <v>43</v>
      </c>
      <c r="E44" s="29" t="s">
        <v>671</v>
      </c>
    </row>
    <row r="45" spans="1:5" ht="12.75">
      <c r="A45" s="30" t="s">
        <v>45</v>
      </c>
      <c r="E45" s="31" t="s">
        <v>672</v>
      </c>
    </row>
    <row r="46" spans="1:5" ht="63.75">
      <c r="A46" t="s">
        <v>46</v>
      </c>
      <c r="E46" s="29" t="s">
        <v>673</v>
      </c>
    </row>
    <row r="47" spans="1:16" ht="12.75">
      <c r="A47" s="18" t="s">
        <v>38</v>
      </c>
      <c s="23" t="s">
        <v>35</v>
      </c>
      <c s="23" t="s">
        <v>674</v>
      </c>
      <c s="18" t="s">
        <v>40</v>
      </c>
      <c s="24" t="s">
        <v>675</v>
      </c>
      <c s="25" t="s">
        <v>150</v>
      </c>
      <c s="26">
        <v>36.25</v>
      </c>
      <c s="27">
        <v>0</v>
      </c>
      <c s="27">
        <f>ROUND(ROUND(H47,2)*ROUND(G47,3),2)</f>
      </c>
      <c r="O47">
        <f>(I47*21)/100</f>
      </c>
      <c t="s">
        <v>16</v>
      </c>
    </row>
    <row r="48" spans="1:5" ht="12.75">
      <c r="A48" s="28" t="s">
        <v>43</v>
      </c>
      <c r="E48" s="29" t="s">
        <v>40</v>
      </c>
    </row>
    <row r="49" spans="1:5" ht="38.25">
      <c r="A49" s="30" t="s">
        <v>45</v>
      </c>
      <c r="E49" s="31" t="s">
        <v>676</v>
      </c>
    </row>
    <row r="50" spans="1:5" ht="369.75">
      <c r="A50" t="s">
        <v>46</v>
      </c>
      <c r="E50" s="29" t="s">
        <v>677</v>
      </c>
    </row>
    <row r="51" spans="1:16" ht="12.75">
      <c r="A51" s="18" t="s">
        <v>38</v>
      </c>
      <c s="23" t="s">
        <v>87</v>
      </c>
      <c s="23" t="s">
        <v>678</v>
      </c>
      <c s="18" t="s">
        <v>40</v>
      </c>
      <c s="24" t="s">
        <v>679</v>
      </c>
      <c s="25" t="s">
        <v>150</v>
      </c>
      <c s="26">
        <v>193.826</v>
      </c>
      <c s="27">
        <v>0</v>
      </c>
      <c s="27">
        <f>ROUND(ROUND(H51,2)*ROUND(G51,3),2)</f>
      </c>
      <c r="O51">
        <f>(I51*21)/100</f>
      </c>
      <c t="s">
        <v>16</v>
      </c>
    </row>
    <row r="52" spans="1:5" ht="12.75">
      <c r="A52" s="28" t="s">
        <v>43</v>
      </c>
      <c r="E52" s="29" t="s">
        <v>680</v>
      </c>
    </row>
    <row r="53" spans="1:5" ht="38.25">
      <c r="A53" s="30" t="s">
        <v>45</v>
      </c>
      <c r="E53" s="31" t="s">
        <v>681</v>
      </c>
    </row>
    <row r="54" spans="1:5" ht="369.75">
      <c r="A54" t="s">
        <v>46</v>
      </c>
      <c r="E54" s="29" t="s">
        <v>682</v>
      </c>
    </row>
    <row r="55" spans="1:16" ht="12.75">
      <c r="A55" s="18" t="s">
        <v>38</v>
      </c>
      <c s="23" t="s">
        <v>91</v>
      </c>
      <c s="23" t="s">
        <v>683</v>
      </c>
      <c s="18" t="s">
        <v>40</v>
      </c>
      <c s="24" t="s">
        <v>684</v>
      </c>
      <c s="25" t="s">
        <v>120</v>
      </c>
      <c s="26">
        <v>35.789</v>
      </c>
      <c s="27">
        <v>0</v>
      </c>
      <c s="27">
        <f>ROUND(ROUND(H55,2)*ROUND(G55,3),2)</f>
      </c>
      <c r="O55">
        <f>(I55*21)/100</f>
      </c>
      <c t="s">
        <v>16</v>
      </c>
    </row>
    <row r="56" spans="1:5" ht="12.75">
      <c r="A56" s="28" t="s">
        <v>43</v>
      </c>
      <c r="E56" s="29" t="s">
        <v>685</v>
      </c>
    </row>
    <row r="57" spans="1:5" ht="51">
      <c r="A57" s="30" t="s">
        <v>45</v>
      </c>
      <c r="E57" s="31" t="s">
        <v>686</v>
      </c>
    </row>
    <row r="58" spans="1:5" ht="267.75">
      <c r="A58" t="s">
        <v>46</v>
      </c>
      <c r="E58" s="29" t="s">
        <v>687</v>
      </c>
    </row>
    <row r="59" spans="1:16" ht="12.75">
      <c r="A59" s="18" t="s">
        <v>38</v>
      </c>
      <c s="23" t="s">
        <v>94</v>
      </c>
      <c s="23" t="s">
        <v>688</v>
      </c>
      <c s="18" t="s">
        <v>40</v>
      </c>
      <c s="24" t="s">
        <v>689</v>
      </c>
      <c s="25" t="s">
        <v>139</v>
      </c>
      <c s="26">
        <v>283.8</v>
      </c>
      <c s="27">
        <v>0</v>
      </c>
      <c s="27">
        <f>ROUND(ROUND(H59,2)*ROUND(G59,3),2)</f>
      </c>
      <c r="O59">
        <f>(I59*21)/100</f>
      </c>
      <c t="s">
        <v>16</v>
      </c>
    </row>
    <row r="60" spans="1:5" ht="38.25">
      <c r="A60" s="28" t="s">
        <v>43</v>
      </c>
      <c r="E60" s="29" t="s">
        <v>690</v>
      </c>
    </row>
    <row r="61" spans="1:5" ht="12.75">
      <c r="A61" s="30" t="s">
        <v>45</v>
      </c>
      <c r="E61" s="31" t="s">
        <v>691</v>
      </c>
    </row>
    <row r="62" spans="1:5" ht="102">
      <c r="A62" t="s">
        <v>46</v>
      </c>
      <c r="E62" s="29" t="s">
        <v>692</v>
      </c>
    </row>
    <row r="63" spans="1:18" ht="12.75" customHeight="1">
      <c r="A63" s="5" t="s">
        <v>36</v>
      </c>
      <c s="5"/>
      <c s="35" t="s">
        <v>15</v>
      </c>
      <c s="5"/>
      <c s="21" t="s">
        <v>537</v>
      </c>
      <c s="5"/>
      <c s="5"/>
      <c s="5"/>
      <c s="36">
        <f>0+Q63</f>
      </c>
      <c r="O63">
        <f>0+R63</f>
      </c>
      <c r="Q63">
        <f>0+I64+I68+I72+I76+I80+I84</f>
      </c>
      <c>
        <f>0+O64+O68+O72+O76+O80+O84</f>
      </c>
    </row>
    <row r="64" spans="1:16" ht="12.75">
      <c r="A64" s="18" t="s">
        <v>38</v>
      </c>
      <c s="23" t="s">
        <v>97</v>
      </c>
      <c s="23" t="s">
        <v>693</v>
      </c>
      <c s="18" t="s">
        <v>40</v>
      </c>
      <c s="24" t="s">
        <v>694</v>
      </c>
      <c s="25" t="s">
        <v>150</v>
      </c>
      <c s="26">
        <v>2.635</v>
      </c>
      <c s="27">
        <v>0</v>
      </c>
      <c s="27">
        <f>ROUND(ROUND(H64,2)*ROUND(G64,3),2)</f>
      </c>
      <c r="O64">
        <f>(I64*21)/100</f>
      </c>
      <c t="s">
        <v>16</v>
      </c>
    </row>
    <row r="65" spans="1:5" ht="12.75">
      <c r="A65" s="28" t="s">
        <v>43</v>
      </c>
      <c r="E65" s="29" t="s">
        <v>695</v>
      </c>
    </row>
    <row r="66" spans="1:5" ht="12.75">
      <c r="A66" s="30" t="s">
        <v>45</v>
      </c>
      <c r="E66" s="31" t="s">
        <v>696</v>
      </c>
    </row>
    <row r="67" spans="1:5" ht="229.5">
      <c r="A67" t="s">
        <v>46</v>
      </c>
      <c r="E67" s="29" t="s">
        <v>697</v>
      </c>
    </row>
    <row r="68" spans="1:16" ht="12.75">
      <c r="A68" s="18" t="s">
        <v>38</v>
      </c>
      <c s="23" t="s">
        <v>100</v>
      </c>
      <c s="23" t="s">
        <v>698</v>
      </c>
      <c s="18" t="s">
        <v>40</v>
      </c>
      <c s="24" t="s">
        <v>699</v>
      </c>
      <c s="25" t="s">
        <v>700</v>
      </c>
      <c s="26">
        <v>180</v>
      </c>
      <c s="27">
        <v>0</v>
      </c>
      <c s="27">
        <f>ROUND(ROUND(H68,2)*ROUND(G68,3),2)</f>
      </c>
      <c r="O68">
        <f>(I68*21)/100</f>
      </c>
      <c t="s">
        <v>16</v>
      </c>
    </row>
    <row r="69" spans="1:5" ht="38.25">
      <c r="A69" s="28" t="s">
        <v>43</v>
      </c>
      <c r="E69" s="29" t="s">
        <v>701</v>
      </c>
    </row>
    <row r="70" spans="1:5" ht="12.75">
      <c r="A70" s="30" t="s">
        <v>45</v>
      </c>
      <c r="E70" s="31" t="s">
        <v>702</v>
      </c>
    </row>
    <row r="71" spans="1:5" ht="25.5">
      <c r="A71" t="s">
        <v>46</v>
      </c>
      <c r="E71" s="29" t="s">
        <v>703</v>
      </c>
    </row>
    <row r="72" spans="1:16" ht="12.75">
      <c r="A72" s="18" t="s">
        <v>38</v>
      </c>
      <c s="23" t="s">
        <v>103</v>
      </c>
      <c s="23" t="s">
        <v>704</v>
      </c>
      <c s="18" t="s">
        <v>40</v>
      </c>
      <c s="24" t="s">
        <v>705</v>
      </c>
      <c s="25" t="s">
        <v>150</v>
      </c>
      <c s="26">
        <v>24.453</v>
      </c>
      <c s="27">
        <v>0</v>
      </c>
      <c s="27">
        <f>ROUND(ROUND(H72,2)*ROUND(G72,3),2)</f>
      </c>
      <c r="O72">
        <f>(I72*21)/100</f>
      </c>
      <c t="s">
        <v>16</v>
      </c>
    </row>
    <row r="73" spans="1:5" ht="51">
      <c r="A73" s="28" t="s">
        <v>43</v>
      </c>
      <c r="E73" s="29" t="s">
        <v>706</v>
      </c>
    </row>
    <row r="74" spans="1:5" ht="51">
      <c r="A74" s="30" t="s">
        <v>45</v>
      </c>
      <c r="E74" s="31" t="s">
        <v>707</v>
      </c>
    </row>
    <row r="75" spans="1:5" ht="382.5">
      <c r="A75" t="s">
        <v>46</v>
      </c>
      <c r="E75" s="29" t="s">
        <v>708</v>
      </c>
    </row>
    <row r="76" spans="1:16" ht="12.75">
      <c r="A76" s="18" t="s">
        <v>38</v>
      </c>
      <c s="23" t="s">
        <v>107</v>
      </c>
      <c s="23" t="s">
        <v>709</v>
      </c>
      <c s="18" t="s">
        <v>40</v>
      </c>
      <c s="24" t="s">
        <v>710</v>
      </c>
      <c s="25" t="s">
        <v>120</v>
      </c>
      <c s="26">
        <v>4.402</v>
      </c>
      <c s="27">
        <v>0</v>
      </c>
      <c s="27">
        <f>ROUND(ROUND(H76,2)*ROUND(G76,3),2)</f>
      </c>
      <c r="O76">
        <f>(I76*21)/100</f>
      </c>
      <c t="s">
        <v>16</v>
      </c>
    </row>
    <row r="77" spans="1:5" ht="25.5">
      <c r="A77" s="28" t="s">
        <v>43</v>
      </c>
      <c r="E77" s="29" t="s">
        <v>711</v>
      </c>
    </row>
    <row r="78" spans="1:5" ht="12.75">
      <c r="A78" s="30" t="s">
        <v>45</v>
      </c>
      <c r="E78" s="31" t="s">
        <v>712</v>
      </c>
    </row>
    <row r="79" spans="1:5" ht="242.25">
      <c r="A79" t="s">
        <v>46</v>
      </c>
      <c r="E79" s="29" t="s">
        <v>713</v>
      </c>
    </row>
    <row r="80" spans="1:16" ht="12.75">
      <c r="A80" s="18" t="s">
        <v>38</v>
      </c>
      <c s="23" t="s">
        <v>111</v>
      </c>
      <c s="23" t="s">
        <v>714</v>
      </c>
      <c s="18" t="s">
        <v>40</v>
      </c>
      <c s="24" t="s">
        <v>715</v>
      </c>
      <c s="25" t="s">
        <v>150</v>
      </c>
      <c s="26">
        <v>255.789</v>
      </c>
      <c s="27">
        <v>0</v>
      </c>
      <c s="27">
        <f>ROUND(ROUND(H80,2)*ROUND(G80,3),2)</f>
      </c>
      <c r="O80">
        <f>(I80*21)/100</f>
      </c>
      <c t="s">
        <v>16</v>
      </c>
    </row>
    <row r="81" spans="1:5" ht="38.25">
      <c r="A81" s="28" t="s">
        <v>43</v>
      </c>
      <c r="E81" s="29" t="s">
        <v>716</v>
      </c>
    </row>
    <row r="82" spans="1:5" ht="63.75">
      <c r="A82" s="30" t="s">
        <v>45</v>
      </c>
      <c r="E82" s="31" t="s">
        <v>717</v>
      </c>
    </row>
    <row r="83" spans="1:5" ht="369.75">
      <c r="A83" t="s">
        <v>46</v>
      </c>
      <c r="E83" s="29" t="s">
        <v>248</v>
      </c>
    </row>
    <row r="84" spans="1:16" ht="12.75">
      <c r="A84" s="18" t="s">
        <v>38</v>
      </c>
      <c s="23" t="s">
        <v>200</v>
      </c>
      <c s="23" t="s">
        <v>718</v>
      </c>
      <c s="18" t="s">
        <v>40</v>
      </c>
      <c s="24" t="s">
        <v>719</v>
      </c>
      <c s="25" t="s">
        <v>120</v>
      </c>
      <c s="26">
        <v>43.484</v>
      </c>
      <c s="27">
        <v>0</v>
      </c>
      <c s="27">
        <f>ROUND(ROUND(H84,2)*ROUND(G84,3),2)</f>
      </c>
      <c r="O84">
        <f>(I84*21)/100</f>
      </c>
      <c t="s">
        <v>16</v>
      </c>
    </row>
    <row r="85" spans="1:5" ht="38.25">
      <c r="A85" s="28" t="s">
        <v>43</v>
      </c>
      <c r="E85" s="29" t="s">
        <v>720</v>
      </c>
    </row>
    <row r="86" spans="1:5" ht="12.75">
      <c r="A86" s="30" t="s">
        <v>45</v>
      </c>
      <c r="E86" s="31" t="s">
        <v>721</v>
      </c>
    </row>
    <row r="87" spans="1:5" ht="267.75">
      <c r="A87" t="s">
        <v>46</v>
      </c>
      <c r="E87" s="29" t="s">
        <v>687</v>
      </c>
    </row>
    <row r="88" spans="1:18" ht="12.75" customHeight="1">
      <c r="A88" s="5" t="s">
        <v>36</v>
      </c>
      <c s="5"/>
      <c s="35" t="s">
        <v>26</v>
      </c>
      <c s="5"/>
      <c s="21" t="s">
        <v>243</v>
      </c>
      <c s="5"/>
      <c s="5"/>
      <c s="5"/>
      <c s="36">
        <f>0+Q88</f>
      </c>
      <c r="O88">
        <f>0+R88</f>
      </c>
      <c r="Q88">
        <f>0+I89+I93+I97+I101+I105+I109+I113+I117+I121+I125+I129+I133+I137</f>
      </c>
      <c>
        <f>0+O89+O93+O97+O101+O105+O109+O113+O117+O121+O125+O129+O133+O137</f>
      </c>
    </row>
    <row r="89" spans="1:16" ht="12.75">
      <c r="A89" s="18" t="s">
        <v>38</v>
      </c>
      <c s="23" t="s">
        <v>206</v>
      </c>
      <c s="23" t="s">
        <v>722</v>
      </c>
      <c s="18" t="s">
        <v>40</v>
      </c>
      <c s="24" t="s">
        <v>723</v>
      </c>
      <c s="25" t="s">
        <v>150</v>
      </c>
      <c s="26">
        <v>19.5</v>
      </c>
      <c s="27">
        <v>0</v>
      </c>
      <c s="27">
        <f>ROUND(ROUND(H89,2)*ROUND(G89,3),2)</f>
      </c>
      <c r="O89">
        <f>(I89*21)/100</f>
      </c>
      <c t="s">
        <v>16</v>
      </c>
    </row>
    <row r="90" spans="1:5" ht="12.75">
      <c r="A90" s="28" t="s">
        <v>43</v>
      </c>
      <c r="E90" s="29" t="s">
        <v>40</v>
      </c>
    </row>
    <row r="91" spans="1:5" ht="12.75">
      <c r="A91" s="30" t="s">
        <v>45</v>
      </c>
      <c r="E91" s="31" t="s">
        <v>724</v>
      </c>
    </row>
    <row r="92" spans="1:5" ht="369.75">
      <c r="A92" t="s">
        <v>46</v>
      </c>
      <c r="E92" s="29" t="s">
        <v>725</v>
      </c>
    </row>
    <row r="93" spans="1:16" ht="12.75">
      <c r="A93" s="18" t="s">
        <v>38</v>
      </c>
      <c s="23" t="s">
        <v>211</v>
      </c>
      <c s="23" t="s">
        <v>726</v>
      </c>
      <c s="18" t="s">
        <v>40</v>
      </c>
      <c s="24" t="s">
        <v>727</v>
      </c>
      <c s="25" t="s">
        <v>120</v>
      </c>
      <c s="26">
        <v>3.51</v>
      </c>
      <c s="27">
        <v>0</v>
      </c>
      <c s="27">
        <f>ROUND(ROUND(H93,2)*ROUND(G93,3),2)</f>
      </c>
      <c r="O93">
        <f>(I93*21)/100</f>
      </c>
      <c t="s">
        <v>16</v>
      </c>
    </row>
    <row r="94" spans="1:5" ht="12.75">
      <c r="A94" s="28" t="s">
        <v>43</v>
      </c>
      <c r="E94" s="29" t="s">
        <v>728</v>
      </c>
    </row>
    <row r="95" spans="1:5" ht="12.75">
      <c r="A95" s="30" t="s">
        <v>45</v>
      </c>
      <c r="E95" s="31" t="s">
        <v>729</v>
      </c>
    </row>
    <row r="96" spans="1:5" ht="267.75">
      <c r="A96" t="s">
        <v>46</v>
      </c>
      <c r="E96" s="29" t="s">
        <v>730</v>
      </c>
    </row>
    <row r="97" spans="1:16" ht="12.75">
      <c r="A97" s="18" t="s">
        <v>38</v>
      </c>
      <c s="23" t="s">
        <v>216</v>
      </c>
      <c s="23" t="s">
        <v>731</v>
      </c>
      <c s="18" t="s">
        <v>40</v>
      </c>
      <c s="24" t="s">
        <v>732</v>
      </c>
      <c s="25" t="s">
        <v>150</v>
      </c>
      <c s="26">
        <v>61.369</v>
      </c>
      <c s="27">
        <v>0</v>
      </c>
      <c s="27">
        <f>ROUND(ROUND(H97,2)*ROUND(G97,3),2)</f>
      </c>
      <c r="O97">
        <f>(I97*21)/100</f>
      </c>
      <c t="s">
        <v>16</v>
      </c>
    </row>
    <row r="98" spans="1:5" ht="12.75">
      <c r="A98" s="28" t="s">
        <v>43</v>
      </c>
      <c r="E98" s="29" t="s">
        <v>733</v>
      </c>
    </row>
    <row r="99" spans="1:5" ht="51">
      <c r="A99" s="30" t="s">
        <v>45</v>
      </c>
      <c r="E99" s="31" t="s">
        <v>734</v>
      </c>
    </row>
    <row r="100" spans="1:5" ht="369.75">
      <c r="A100" t="s">
        <v>46</v>
      </c>
      <c r="E100" s="29" t="s">
        <v>725</v>
      </c>
    </row>
    <row r="101" spans="1:16" ht="12.75">
      <c r="A101" s="18" t="s">
        <v>38</v>
      </c>
      <c s="23" t="s">
        <v>221</v>
      </c>
      <c s="23" t="s">
        <v>735</v>
      </c>
      <c s="18" t="s">
        <v>40</v>
      </c>
      <c s="24" t="s">
        <v>736</v>
      </c>
      <c s="25" t="s">
        <v>120</v>
      </c>
      <c s="26">
        <v>9.819</v>
      </c>
      <c s="27">
        <v>0</v>
      </c>
      <c s="27">
        <f>ROUND(ROUND(H101,2)*ROUND(G101,3),2)</f>
      </c>
      <c r="O101">
        <f>(I101*21)/100</f>
      </c>
      <c t="s">
        <v>16</v>
      </c>
    </row>
    <row r="102" spans="1:5" ht="12.75">
      <c r="A102" s="28" t="s">
        <v>43</v>
      </c>
      <c r="E102" s="29" t="s">
        <v>737</v>
      </c>
    </row>
    <row r="103" spans="1:5" ht="12.75">
      <c r="A103" s="30" t="s">
        <v>45</v>
      </c>
      <c r="E103" s="31" t="s">
        <v>738</v>
      </c>
    </row>
    <row r="104" spans="1:5" ht="267.75">
      <c r="A104" t="s">
        <v>46</v>
      </c>
      <c r="E104" s="29" t="s">
        <v>739</v>
      </c>
    </row>
    <row r="105" spans="1:16" ht="12.75">
      <c r="A105" s="18" t="s">
        <v>38</v>
      </c>
      <c s="23" t="s">
        <v>227</v>
      </c>
      <c s="23" t="s">
        <v>740</v>
      </c>
      <c s="18" t="s">
        <v>40</v>
      </c>
      <c s="24" t="s">
        <v>741</v>
      </c>
      <c s="25" t="s">
        <v>120</v>
      </c>
      <c s="26">
        <v>2.801</v>
      </c>
      <c s="27">
        <v>0</v>
      </c>
      <c s="27">
        <f>ROUND(ROUND(H105,2)*ROUND(G105,3),2)</f>
      </c>
      <c r="O105">
        <f>(I105*21)/100</f>
      </c>
      <c t="s">
        <v>16</v>
      </c>
    </row>
    <row r="106" spans="1:5" ht="12.75">
      <c r="A106" s="28" t="s">
        <v>43</v>
      </c>
      <c r="E106" s="29" t="s">
        <v>742</v>
      </c>
    </row>
    <row r="107" spans="1:5" ht="51">
      <c r="A107" s="30" t="s">
        <v>45</v>
      </c>
      <c r="E107" s="31" t="s">
        <v>743</v>
      </c>
    </row>
    <row r="108" spans="1:5" ht="293.25">
      <c r="A108" t="s">
        <v>46</v>
      </c>
      <c r="E108" s="29" t="s">
        <v>744</v>
      </c>
    </row>
    <row r="109" spans="1:16" ht="12.75">
      <c r="A109" s="18" t="s">
        <v>38</v>
      </c>
      <c s="23" t="s">
        <v>232</v>
      </c>
      <c s="23" t="s">
        <v>745</v>
      </c>
      <c s="18" t="s">
        <v>40</v>
      </c>
      <c s="24" t="s">
        <v>746</v>
      </c>
      <c s="25" t="s">
        <v>120</v>
      </c>
      <c s="26">
        <v>23.541</v>
      </c>
      <c s="27">
        <v>0</v>
      </c>
      <c s="27">
        <f>ROUND(ROUND(H109,2)*ROUND(G109,3),2)</f>
      </c>
      <c r="O109">
        <f>(I109*21)/100</f>
      </c>
      <c t="s">
        <v>16</v>
      </c>
    </row>
    <row r="110" spans="1:5" ht="25.5">
      <c r="A110" s="28" t="s">
        <v>43</v>
      </c>
      <c r="E110" s="29" t="s">
        <v>747</v>
      </c>
    </row>
    <row r="111" spans="1:5" ht="12.75">
      <c r="A111" s="30" t="s">
        <v>45</v>
      </c>
      <c r="E111" s="31" t="s">
        <v>748</v>
      </c>
    </row>
    <row r="112" spans="1:5" ht="293.25">
      <c r="A112" t="s">
        <v>46</v>
      </c>
      <c r="E112" s="29" t="s">
        <v>744</v>
      </c>
    </row>
    <row r="113" spans="1:16" ht="12.75">
      <c r="A113" s="18" t="s">
        <v>38</v>
      </c>
      <c s="23" t="s">
        <v>238</v>
      </c>
      <c s="23" t="s">
        <v>749</v>
      </c>
      <c s="18" t="s">
        <v>40</v>
      </c>
      <c s="24" t="s">
        <v>750</v>
      </c>
      <c s="25" t="s">
        <v>169</v>
      </c>
      <c s="26">
        <v>13</v>
      </c>
      <c s="27">
        <v>0</v>
      </c>
      <c s="27">
        <f>ROUND(ROUND(H113,2)*ROUND(G113,3),2)</f>
      </c>
      <c r="O113">
        <f>(I113*21)/100</f>
      </c>
      <c t="s">
        <v>16</v>
      </c>
    </row>
    <row r="114" spans="1:5" ht="12.75">
      <c r="A114" s="28" t="s">
        <v>43</v>
      </c>
      <c r="E114" s="29" t="s">
        <v>40</v>
      </c>
    </row>
    <row r="115" spans="1:5" ht="12.75">
      <c r="A115" s="30" t="s">
        <v>45</v>
      </c>
      <c r="E115" s="31" t="s">
        <v>751</v>
      </c>
    </row>
    <row r="116" spans="1:5" ht="51">
      <c r="A116" t="s">
        <v>46</v>
      </c>
      <c r="E116" s="29" t="s">
        <v>752</v>
      </c>
    </row>
    <row r="117" spans="1:16" ht="12.75">
      <c r="A117" s="18" t="s">
        <v>38</v>
      </c>
      <c s="23" t="s">
        <v>244</v>
      </c>
      <c s="23" t="s">
        <v>245</v>
      </c>
      <c s="18" t="s">
        <v>40</v>
      </c>
      <c s="24" t="s">
        <v>246</v>
      </c>
      <c s="25" t="s">
        <v>150</v>
      </c>
      <c s="26">
        <v>65.997</v>
      </c>
      <c s="27">
        <v>0</v>
      </c>
      <c s="27">
        <f>ROUND(ROUND(H117,2)*ROUND(G117,3),2)</f>
      </c>
      <c r="O117">
        <f>(I117*21)/100</f>
      </c>
      <c t="s">
        <v>16</v>
      </c>
    </row>
    <row r="118" spans="1:5" ht="12.75">
      <c r="A118" s="28" t="s">
        <v>43</v>
      </c>
      <c r="E118" s="29" t="s">
        <v>40</v>
      </c>
    </row>
    <row r="119" spans="1:5" ht="63.75">
      <c r="A119" s="30" t="s">
        <v>45</v>
      </c>
      <c r="E119" s="31" t="s">
        <v>753</v>
      </c>
    </row>
    <row r="120" spans="1:5" ht="369.75">
      <c r="A120" t="s">
        <v>46</v>
      </c>
      <c r="E120" s="29" t="s">
        <v>248</v>
      </c>
    </row>
    <row r="121" spans="1:16" ht="12.75">
      <c r="A121" s="18" t="s">
        <v>38</v>
      </c>
      <c s="23" t="s">
        <v>249</v>
      </c>
      <c s="23" t="s">
        <v>754</v>
      </c>
      <c s="18" t="s">
        <v>40</v>
      </c>
      <c s="24" t="s">
        <v>755</v>
      </c>
      <c s="25" t="s">
        <v>150</v>
      </c>
      <c s="26">
        <v>4.95</v>
      </c>
      <c s="27">
        <v>0</v>
      </c>
      <c s="27">
        <f>ROUND(ROUND(H121,2)*ROUND(G121,3),2)</f>
      </c>
      <c r="O121">
        <f>(I121*21)/100</f>
      </c>
      <c t="s">
        <v>16</v>
      </c>
    </row>
    <row r="122" spans="1:5" ht="12.75">
      <c r="A122" s="28" t="s">
        <v>43</v>
      </c>
      <c r="E122" s="29" t="s">
        <v>756</v>
      </c>
    </row>
    <row r="123" spans="1:5" ht="12.75">
      <c r="A123" s="30" t="s">
        <v>45</v>
      </c>
      <c r="E123" s="31" t="s">
        <v>757</v>
      </c>
    </row>
    <row r="124" spans="1:5" ht="369.75">
      <c r="A124" t="s">
        <v>46</v>
      </c>
      <c r="E124" s="29" t="s">
        <v>248</v>
      </c>
    </row>
    <row r="125" spans="1:16" ht="12.75">
      <c r="A125" s="18" t="s">
        <v>38</v>
      </c>
      <c s="23" t="s">
        <v>256</v>
      </c>
      <c s="23" t="s">
        <v>758</v>
      </c>
      <c s="18" t="s">
        <v>40</v>
      </c>
      <c s="24" t="s">
        <v>759</v>
      </c>
      <c s="25" t="s">
        <v>150</v>
      </c>
      <c s="26">
        <v>1027.095</v>
      </c>
      <c s="27">
        <v>0</v>
      </c>
      <c s="27">
        <f>ROUND(ROUND(H125,2)*ROUND(G125,3),2)</f>
      </c>
      <c r="O125">
        <f>(I125*21)/100</f>
      </c>
      <c t="s">
        <v>16</v>
      </c>
    </row>
    <row r="126" spans="1:5" ht="12.75">
      <c r="A126" s="28" t="s">
        <v>43</v>
      </c>
      <c r="E126" s="29" t="s">
        <v>760</v>
      </c>
    </row>
    <row r="127" spans="1:5" ht="38.25">
      <c r="A127" s="30" t="s">
        <v>45</v>
      </c>
      <c r="E127" s="31" t="s">
        <v>761</v>
      </c>
    </row>
    <row r="128" spans="1:5" ht="38.25">
      <c r="A128" t="s">
        <v>46</v>
      </c>
      <c r="E128" s="29" t="s">
        <v>254</v>
      </c>
    </row>
    <row r="129" spans="1:16" ht="12.75">
      <c r="A129" s="18" t="s">
        <v>38</v>
      </c>
      <c s="23" t="s">
        <v>262</v>
      </c>
      <c s="23" t="s">
        <v>250</v>
      </c>
      <c s="18" t="s">
        <v>40</v>
      </c>
      <c s="24" t="s">
        <v>251</v>
      </c>
      <c s="25" t="s">
        <v>150</v>
      </c>
      <c s="26">
        <v>3</v>
      </c>
      <c s="27">
        <v>0</v>
      </c>
      <c s="27">
        <f>ROUND(ROUND(H129,2)*ROUND(G129,3),2)</f>
      </c>
      <c r="O129">
        <f>(I129*21)/100</f>
      </c>
      <c t="s">
        <v>16</v>
      </c>
    </row>
    <row r="130" spans="1:5" ht="12.75">
      <c r="A130" s="28" t="s">
        <v>43</v>
      </c>
      <c r="E130" s="29" t="s">
        <v>762</v>
      </c>
    </row>
    <row r="131" spans="1:5" ht="38.25">
      <c r="A131" s="30" t="s">
        <v>45</v>
      </c>
      <c r="E131" s="31" t="s">
        <v>763</v>
      </c>
    </row>
    <row r="132" spans="1:5" ht="38.25">
      <c r="A132" t="s">
        <v>46</v>
      </c>
      <c r="E132" s="29" t="s">
        <v>254</v>
      </c>
    </row>
    <row r="133" spans="1:16" ht="12.75">
      <c r="A133" s="18" t="s">
        <v>38</v>
      </c>
      <c s="23" t="s">
        <v>267</v>
      </c>
      <c s="23" t="s">
        <v>764</v>
      </c>
      <c s="18" t="s">
        <v>40</v>
      </c>
      <c s="24" t="s">
        <v>765</v>
      </c>
      <c s="25" t="s">
        <v>150</v>
      </c>
      <c s="26">
        <v>132.78</v>
      </c>
      <c s="27">
        <v>0</v>
      </c>
      <c s="27">
        <f>ROUND(ROUND(H133,2)*ROUND(G133,3),2)</f>
      </c>
      <c r="O133">
        <f>(I133*21)/100</f>
      </c>
      <c t="s">
        <v>16</v>
      </c>
    </row>
    <row r="134" spans="1:5" ht="12.75">
      <c r="A134" s="28" t="s">
        <v>43</v>
      </c>
      <c r="E134" s="29" t="s">
        <v>766</v>
      </c>
    </row>
    <row r="135" spans="1:5" ht="12.75">
      <c r="A135" s="30" t="s">
        <v>45</v>
      </c>
      <c r="E135" s="31" t="s">
        <v>767</v>
      </c>
    </row>
    <row r="136" spans="1:5" ht="51">
      <c r="A136" t="s">
        <v>46</v>
      </c>
      <c r="E136" s="29" t="s">
        <v>768</v>
      </c>
    </row>
    <row r="137" spans="1:16" ht="12.75">
      <c r="A137" s="18" t="s">
        <v>38</v>
      </c>
      <c s="23" t="s">
        <v>273</v>
      </c>
      <c s="23" t="s">
        <v>769</v>
      </c>
      <c s="18" t="s">
        <v>40</v>
      </c>
      <c s="24" t="s">
        <v>770</v>
      </c>
      <c s="25" t="s">
        <v>150</v>
      </c>
      <c s="26">
        <v>6.6</v>
      </c>
      <c s="27">
        <v>0</v>
      </c>
      <c s="27">
        <f>ROUND(ROUND(H137,2)*ROUND(G137,3),2)</f>
      </c>
      <c r="O137">
        <f>(I137*21)/100</f>
      </c>
      <c t="s">
        <v>16</v>
      </c>
    </row>
    <row r="138" spans="1:5" ht="38.25">
      <c r="A138" s="28" t="s">
        <v>43</v>
      </c>
      <c r="E138" s="29" t="s">
        <v>771</v>
      </c>
    </row>
    <row r="139" spans="1:5" ht="12.75">
      <c r="A139" s="30" t="s">
        <v>45</v>
      </c>
      <c r="E139" s="31" t="s">
        <v>772</v>
      </c>
    </row>
    <row r="140" spans="1:5" ht="102">
      <c r="A140" t="s">
        <v>46</v>
      </c>
      <c r="E140" s="29" t="s">
        <v>773</v>
      </c>
    </row>
    <row r="141" spans="1:18" ht="12.75" customHeight="1">
      <c r="A141" s="5" t="s">
        <v>36</v>
      </c>
      <c s="5"/>
      <c s="35" t="s">
        <v>28</v>
      </c>
      <c s="5"/>
      <c s="21" t="s">
        <v>255</v>
      </c>
      <c s="5"/>
      <c s="5"/>
      <c s="5"/>
      <c s="36">
        <f>0+Q141</f>
      </c>
      <c r="O141">
        <f>0+R141</f>
      </c>
      <c r="Q141">
        <f>0+I142+I146+I150+I154+I158</f>
      </c>
      <c>
        <f>0+O142+O146+O150+O154+O158</f>
      </c>
    </row>
    <row r="142" spans="1:16" ht="12.75">
      <c r="A142" s="18" t="s">
        <v>38</v>
      </c>
      <c s="23" t="s">
        <v>276</v>
      </c>
      <c s="23" t="s">
        <v>301</v>
      </c>
      <c s="18" t="s">
        <v>40</v>
      </c>
      <c s="24" t="s">
        <v>542</v>
      </c>
      <c s="25" t="s">
        <v>139</v>
      </c>
      <c s="26">
        <v>61</v>
      </c>
      <c s="27">
        <v>0</v>
      </c>
      <c s="27">
        <f>ROUND(ROUND(H142,2)*ROUND(G142,3),2)</f>
      </c>
      <c r="O142">
        <f>(I142*21)/100</f>
      </c>
      <c t="s">
        <v>16</v>
      </c>
    </row>
    <row r="143" spans="1:5" ht="12.75">
      <c r="A143" s="28" t="s">
        <v>43</v>
      </c>
      <c r="E143" s="29" t="s">
        <v>774</v>
      </c>
    </row>
    <row r="144" spans="1:5" ht="12.75">
      <c r="A144" s="30" t="s">
        <v>45</v>
      </c>
      <c r="E144" s="31" t="s">
        <v>775</v>
      </c>
    </row>
    <row r="145" spans="1:5" ht="38.25">
      <c r="A145" t="s">
        <v>46</v>
      </c>
      <c r="E145" s="29" t="s">
        <v>545</v>
      </c>
    </row>
    <row r="146" spans="1:16" ht="12.75">
      <c r="A146" s="18" t="s">
        <v>38</v>
      </c>
      <c s="23" t="s">
        <v>281</v>
      </c>
      <c s="23" t="s">
        <v>311</v>
      </c>
      <c s="18" t="s">
        <v>40</v>
      </c>
      <c s="24" t="s">
        <v>312</v>
      </c>
      <c s="25" t="s">
        <v>139</v>
      </c>
      <c s="26">
        <v>201.5</v>
      </c>
      <c s="27">
        <v>0</v>
      </c>
      <c s="27">
        <f>ROUND(ROUND(H146,2)*ROUND(G146,3),2)</f>
      </c>
      <c r="O146">
        <f>(I146*21)/100</f>
      </c>
      <c t="s">
        <v>16</v>
      </c>
    </row>
    <row r="147" spans="1:5" ht="12.75">
      <c r="A147" s="28" t="s">
        <v>43</v>
      </c>
      <c r="E147" s="29" t="s">
        <v>776</v>
      </c>
    </row>
    <row r="148" spans="1:5" ht="12.75">
      <c r="A148" s="30" t="s">
        <v>45</v>
      </c>
      <c r="E148" s="31" t="s">
        <v>777</v>
      </c>
    </row>
    <row r="149" spans="1:5" ht="51">
      <c r="A149" t="s">
        <v>46</v>
      </c>
      <c r="E149" s="29" t="s">
        <v>309</v>
      </c>
    </row>
    <row r="150" spans="1:16" ht="12.75">
      <c r="A150" s="18" t="s">
        <v>38</v>
      </c>
      <c s="23" t="s">
        <v>287</v>
      </c>
      <c s="23" t="s">
        <v>315</v>
      </c>
      <c s="18" t="s">
        <v>40</v>
      </c>
      <c s="24" t="s">
        <v>316</v>
      </c>
      <c s="25" t="s">
        <v>139</v>
      </c>
      <c s="26">
        <v>100.75</v>
      </c>
      <c s="27">
        <v>0</v>
      </c>
      <c s="27">
        <f>ROUND(ROUND(H150,2)*ROUND(G150,3),2)</f>
      </c>
      <c r="O150">
        <f>(I150*21)/100</f>
      </c>
      <c t="s">
        <v>16</v>
      </c>
    </row>
    <row r="151" spans="1:5" ht="12.75">
      <c r="A151" s="28" t="s">
        <v>43</v>
      </c>
      <c r="E151" s="29" t="s">
        <v>778</v>
      </c>
    </row>
    <row r="152" spans="1:5" ht="12.75">
      <c r="A152" s="30" t="s">
        <v>45</v>
      </c>
      <c r="E152" s="31" t="s">
        <v>779</v>
      </c>
    </row>
    <row r="153" spans="1:5" ht="140.25">
      <c r="A153" t="s">
        <v>46</v>
      </c>
      <c r="E153" s="29" t="s">
        <v>318</v>
      </c>
    </row>
    <row r="154" spans="1:16" ht="25.5">
      <c r="A154" s="18" t="s">
        <v>38</v>
      </c>
      <c s="23" t="s">
        <v>290</v>
      </c>
      <c s="23" t="s">
        <v>780</v>
      </c>
      <c s="18" t="s">
        <v>40</v>
      </c>
      <c s="24" t="s">
        <v>781</v>
      </c>
      <c s="25" t="s">
        <v>139</v>
      </c>
      <c s="26">
        <v>100.75</v>
      </c>
      <c s="27">
        <v>0</v>
      </c>
      <c s="27">
        <f>ROUND(ROUND(H154,2)*ROUND(G154,3),2)</f>
      </c>
      <c r="O154">
        <f>(I154*21)/100</f>
      </c>
      <c t="s">
        <v>16</v>
      </c>
    </row>
    <row r="155" spans="1:5" ht="12.75">
      <c r="A155" s="28" t="s">
        <v>43</v>
      </c>
      <c r="E155" s="29" t="s">
        <v>782</v>
      </c>
    </row>
    <row r="156" spans="1:5" ht="12.75">
      <c r="A156" s="30" t="s">
        <v>45</v>
      </c>
      <c r="E156" s="31" t="s">
        <v>779</v>
      </c>
    </row>
    <row r="157" spans="1:5" ht="140.25">
      <c r="A157" t="s">
        <v>46</v>
      </c>
      <c r="E157" s="29" t="s">
        <v>318</v>
      </c>
    </row>
    <row r="158" spans="1:16" ht="12.75">
      <c r="A158" s="18" t="s">
        <v>38</v>
      </c>
      <c s="23" t="s">
        <v>295</v>
      </c>
      <c s="23" t="s">
        <v>783</v>
      </c>
      <c s="18" t="s">
        <v>40</v>
      </c>
      <c s="24" t="s">
        <v>784</v>
      </c>
      <c s="25" t="s">
        <v>139</v>
      </c>
      <c s="26">
        <v>100.75</v>
      </c>
      <c s="27">
        <v>0</v>
      </c>
      <c s="27">
        <f>ROUND(ROUND(H158,2)*ROUND(G158,3),2)</f>
      </c>
      <c r="O158">
        <f>(I158*21)/100</f>
      </c>
      <c t="s">
        <v>16</v>
      </c>
    </row>
    <row r="159" spans="1:5" ht="12.75">
      <c r="A159" s="28" t="s">
        <v>43</v>
      </c>
      <c r="E159" s="29" t="s">
        <v>785</v>
      </c>
    </row>
    <row r="160" spans="1:5" ht="12.75">
      <c r="A160" s="30" t="s">
        <v>45</v>
      </c>
      <c r="E160" s="31" t="s">
        <v>779</v>
      </c>
    </row>
    <row r="161" spans="1:5" ht="140.25">
      <c r="A161" t="s">
        <v>46</v>
      </c>
      <c r="E161" s="29" t="s">
        <v>318</v>
      </c>
    </row>
    <row r="162" spans="1:18" ht="12.75" customHeight="1">
      <c r="A162" s="5" t="s">
        <v>36</v>
      </c>
      <c s="5"/>
      <c s="35" t="s">
        <v>76</v>
      </c>
      <c s="5"/>
      <c s="21" t="s">
        <v>546</v>
      </c>
      <c s="5"/>
      <c s="5"/>
      <c s="5"/>
      <c s="36">
        <f>0+Q162</f>
      </c>
      <c r="O162">
        <f>0+R162</f>
      </c>
      <c r="Q162">
        <f>0+I163+I167+I171+I175+I179+I183+I187+I191+I195</f>
      </c>
      <c>
        <f>0+O163+O167+O171+O175+O179+O183+O187+O191+O195</f>
      </c>
    </row>
    <row r="163" spans="1:16" ht="25.5">
      <c r="A163" s="18" t="s">
        <v>38</v>
      </c>
      <c s="23" t="s">
        <v>300</v>
      </c>
      <c s="23" t="s">
        <v>786</v>
      </c>
      <c s="18" t="s">
        <v>40</v>
      </c>
      <c s="24" t="s">
        <v>787</v>
      </c>
      <c s="25" t="s">
        <v>139</v>
      </c>
      <c s="26">
        <v>429.719</v>
      </c>
      <c s="27">
        <v>0</v>
      </c>
      <c s="27">
        <f>ROUND(ROUND(H163,2)*ROUND(G163,3),2)</f>
      </c>
      <c r="O163">
        <f>(I163*21)/100</f>
      </c>
      <c t="s">
        <v>16</v>
      </c>
    </row>
    <row r="164" spans="1:5" ht="12.75">
      <c r="A164" s="28" t="s">
        <v>43</v>
      </c>
      <c r="E164" s="29" t="s">
        <v>788</v>
      </c>
    </row>
    <row r="165" spans="1:5" ht="76.5">
      <c r="A165" s="30" t="s">
        <v>45</v>
      </c>
      <c r="E165" s="31" t="s">
        <v>789</v>
      </c>
    </row>
    <row r="166" spans="1:5" ht="191.25">
      <c r="A166" t="s">
        <v>46</v>
      </c>
      <c r="E166" s="29" t="s">
        <v>790</v>
      </c>
    </row>
    <row r="167" spans="1:16" ht="25.5">
      <c r="A167" s="18" t="s">
        <v>38</v>
      </c>
      <c s="23" t="s">
        <v>305</v>
      </c>
      <c s="23" t="s">
        <v>791</v>
      </c>
      <c s="18" t="s">
        <v>40</v>
      </c>
      <c s="24" t="s">
        <v>792</v>
      </c>
      <c s="25" t="s">
        <v>139</v>
      </c>
      <c s="26">
        <v>165.54</v>
      </c>
      <c s="27">
        <v>0</v>
      </c>
      <c s="27">
        <f>ROUND(ROUND(H167,2)*ROUND(G167,3),2)</f>
      </c>
      <c r="O167">
        <f>(I167*21)/100</f>
      </c>
      <c t="s">
        <v>16</v>
      </c>
    </row>
    <row r="168" spans="1:5" ht="12.75">
      <c r="A168" s="28" t="s">
        <v>43</v>
      </c>
      <c r="E168" s="29" t="s">
        <v>40</v>
      </c>
    </row>
    <row r="169" spans="1:5" ht="12.75">
      <c r="A169" s="30" t="s">
        <v>45</v>
      </c>
      <c r="E169" s="31" t="s">
        <v>793</v>
      </c>
    </row>
    <row r="170" spans="1:5" ht="204">
      <c r="A170" t="s">
        <v>46</v>
      </c>
      <c r="E170" s="29" t="s">
        <v>794</v>
      </c>
    </row>
    <row r="171" spans="1:16" ht="12.75">
      <c r="A171" s="18" t="s">
        <v>38</v>
      </c>
      <c s="23" t="s">
        <v>310</v>
      </c>
      <c s="23" t="s">
        <v>795</v>
      </c>
      <c s="18" t="s">
        <v>40</v>
      </c>
      <c s="24" t="s">
        <v>796</v>
      </c>
      <c s="25" t="s">
        <v>139</v>
      </c>
      <c s="26">
        <v>50.22</v>
      </c>
      <c s="27">
        <v>0</v>
      </c>
      <c s="27">
        <f>ROUND(ROUND(H171,2)*ROUND(G171,3),2)</f>
      </c>
      <c r="O171">
        <f>(I171*21)/100</f>
      </c>
      <c t="s">
        <v>16</v>
      </c>
    </row>
    <row r="172" spans="1:5" ht="12.75">
      <c r="A172" s="28" t="s">
        <v>43</v>
      </c>
      <c r="E172" s="29" t="s">
        <v>797</v>
      </c>
    </row>
    <row r="173" spans="1:5" ht="12.75">
      <c r="A173" s="30" t="s">
        <v>45</v>
      </c>
      <c r="E173" s="31" t="s">
        <v>798</v>
      </c>
    </row>
    <row r="174" spans="1:5" ht="38.25">
      <c r="A174" t="s">
        <v>46</v>
      </c>
      <c r="E174" s="29" t="s">
        <v>556</v>
      </c>
    </row>
    <row r="175" spans="1:16" ht="12.75">
      <c r="A175" s="18" t="s">
        <v>38</v>
      </c>
      <c s="23" t="s">
        <v>314</v>
      </c>
      <c s="23" t="s">
        <v>552</v>
      </c>
      <c s="18" t="s">
        <v>40</v>
      </c>
      <c s="24" t="s">
        <v>553</v>
      </c>
      <c s="25" t="s">
        <v>139</v>
      </c>
      <c s="26">
        <v>673.592</v>
      </c>
      <c s="27">
        <v>0</v>
      </c>
      <c s="27">
        <f>ROUND(ROUND(H175,2)*ROUND(G175,3),2)</f>
      </c>
      <c r="O175">
        <f>(I175*21)/100</f>
      </c>
      <c t="s">
        <v>16</v>
      </c>
    </row>
    <row r="176" spans="1:5" ht="12.75">
      <c r="A176" s="28" t="s">
        <v>43</v>
      </c>
      <c r="E176" s="29" t="s">
        <v>799</v>
      </c>
    </row>
    <row r="177" spans="1:5" ht="76.5">
      <c r="A177" s="30" t="s">
        <v>45</v>
      </c>
      <c r="E177" s="31" t="s">
        <v>800</v>
      </c>
    </row>
    <row r="178" spans="1:5" ht="38.25">
      <c r="A178" t="s">
        <v>46</v>
      </c>
      <c r="E178" s="29" t="s">
        <v>556</v>
      </c>
    </row>
    <row r="179" spans="1:16" ht="25.5">
      <c r="A179" s="18" t="s">
        <v>38</v>
      </c>
      <c s="23" t="s">
        <v>319</v>
      </c>
      <c s="23" t="s">
        <v>801</v>
      </c>
      <c s="18" t="s">
        <v>40</v>
      </c>
      <c s="24" t="s">
        <v>802</v>
      </c>
      <c s="25" t="s">
        <v>145</v>
      </c>
      <c s="26">
        <v>2</v>
      </c>
      <c s="27">
        <v>0</v>
      </c>
      <c s="27">
        <f>ROUND(ROUND(H179,2)*ROUND(G179,3),2)</f>
      </c>
      <c r="O179">
        <f>(I179*21)/100</f>
      </c>
      <c t="s">
        <v>16</v>
      </c>
    </row>
    <row r="180" spans="1:5" ht="12.75">
      <c r="A180" s="28" t="s">
        <v>43</v>
      </c>
      <c r="E180" s="29" t="s">
        <v>803</v>
      </c>
    </row>
    <row r="181" spans="1:5" ht="12.75">
      <c r="A181" s="30" t="s">
        <v>45</v>
      </c>
      <c r="E181" s="31" t="s">
        <v>40</v>
      </c>
    </row>
    <row r="182" spans="1:5" ht="114.75">
      <c r="A182" t="s">
        <v>46</v>
      </c>
      <c r="E182" s="29" t="s">
        <v>804</v>
      </c>
    </row>
    <row r="183" spans="1:16" ht="12.75">
      <c r="A183" s="18" t="s">
        <v>38</v>
      </c>
      <c s="23" t="s">
        <v>323</v>
      </c>
      <c s="23" t="s">
        <v>805</v>
      </c>
      <c s="18" t="s">
        <v>40</v>
      </c>
      <c s="24" t="s">
        <v>806</v>
      </c>
      <c s="25" t="s">
        <v>145</v>
      </c>
      <c s="26">
        <v>2</v>
      </c>
      <c s="27">
        <v>0</v>
      </c>
      <c s="27">
        <f>ROUND(ROUND(H183,2)*ROUND(G183,3),2)</f>
      </c>
      <c r="O183">
        <f>(I183*21)/100</f>
      </c>
      <c t="s">
        <v>16</v>
      </c>
    </row>
    <row r="184" spans="1:5" ht="38.25">
      <c r="A184" s="28" t="s">
        <v>43</v>
      </c>
      <c r="E184" s="29" t="s">
        <v>807</v>
      </c>
    </row>
    <row r="185" spans="1:5" ht="12.75">
      <c r="A185" s="30" t="s">
        <v>45</v>
      </c>
      <c r="E185" s="31" t="s">
        <v>40</v>
      </c>
    </row>
    <row r="186" spans="1:5" ht="114.75">
      <c r="A186" t="s">
        <v>46</v>
      </c>
      <c r="E186" s="29" t="s">
        <v>804</v>
      </c>
    </row>
    <row r="187" spans="1:16" ht="12.75">
      <c r="A187" s="18" t="s">
        <v>38</v>
      </c>
      <c s="23" t="s">
        <v>329</v>
      </c>
      <c s="23" t="s">
        <v>808</v>
      </c>
      <c s="18" t="s">
        <v>40</v>
      </c>
      <c s="24" t="s">
        <v>809</v>
      </c>
      <c s="25" t="s">
        <v>139</v>
      </c>
      <c s="26">
        <v>16.5</v>
      </c>
      <c s="27">
        <v>0</v>
      </c>
      <c s="27">
        <f>ROUND(ROUND(H187,2)*ROUND(G187,3),2)</f>
      </c>
      <c r="O187">
        <f>(I187*21)/100</f>
      </c>
      <c t="s">
        <v>16</v>
      </c>
    </row>
    <row r="188" spans="1:5" ht="12.75">
      <c r="A188" s="28" t="s">
        <v>43</v>
      </c>
      <c r="E188" s="29" t="s">
        <v>810</v>
      </c>
    </row>
    <row r="189" spans="1:5" ht="12.75">
      <c r="A189" s="30" t="s">
        <v>45</v>
      </c>
      <c r="E189" s="31" t="s">
        <v>811</v>
      </c>
    </row>
    <row r="190" spans="1:5" ht="51">
      <c r="A190" t="s">
        <v>46</v>
      </c>
      <c r="E190" s="29" t="s">
        <v>812</v>
      </c>
    </row>
    <row r="191" spans="1:16" ht="12.75">
      <c r="A191" s="18" t="s">
        <v>38</v>
      </c>
      <c s="23" t="s">
        <v>334</v>
      </c>
      <c s="23" t="s">
        <v>813</v>
      </c>
      <c s="18" t="s">
        <v>40</v>
      </c>
      <c s="24" t="s">
        <v>814</v>
      </c>
      <c s="25" t="s">
        <v>139</v>
      </c>
      <c s="26">
        <v>328.9</v>
      </c>
      <c s="27">
        <v>0</v>
      </c>
      <c s="27">
        <f>ROUND(ROUND(H191,2)*ROUND(G191,3),2)</f>
      </c>
      <c r="O191">
        <f>(I191*21)/100</f>
      </c>
      <c t="s">
        <v>16</v>
      </c>
    </row>
    <row r="192" spans="1:5" ht="12.75">
      <c r="A192" s="28" t="s">
        <v>43</v>
      </c>
      <c r="E192" s="29" t="s">
        <v>815</v>
      </c>
    </row>
    <row r="193" spans="1:5" ht="12.75">
      <c r="A193" s="30" t="s">
        <v>45</v>
      </c>
      <c r="E193" s="31" t="s">
        <v>816</v>
      </c>
    </row>
    <row r="194" spans="1:5" ht="51">
      <c r="A194" t="s">
        <v>46</v>
      </c>
      <c r="E194" s="29" t="s">
        <v>817</v>
      </c>
    </row>
    <row r="195" spans="1:16" ht="12.75">
      <c r="A195" s="18" t="s">
        <v>38</v>
      </c>
      <c s="23" t="s">
        <v>338</v>
      </c>
      <c s="23" t="s">
        <v>818</v>
      </c>
      <c s="18" t="s">
        <v>40</v>
      </c>
      <c s="24" t="s">
        <v>819</v>
      </c>
      <c s="25" t="s">
        <v>139</v>
      </c>
      <c s="26">
        <v>9.3</v>
      </c>
      <c s="27">
        <v>0</v>
      </c>
      <c s="27">
        <f>ROUND(ROUND(H195,2)*ROUND(G195,3),2)</f>
      </c>
      <c r="O195">
        <f>(I195*21)/100</f>
      </c>
      <c t="s">
        <v>16</v>
      </c>
    </row>
    <row r="196" spans="1:5" ht="12.75">
      <c r="A196" s="28" t="s">
        <v>43</v>
      </c>
      <c r="E196" s="29" t="s">
        <v>820</v>
      </c>
    </row>
    <row r="197" spans="1:5" ht="12.75">
      <c r="A197" s="30" t="s">
        <v>45</v>
      </c>
      <c r="E197" s="31" t="s">
        <v>821</v>
      </c>
    </row>
    <row r="198" spans="1:5" ht="51">
      <c r="A198" t="s">
        <v>46</v>
      </c>
      <c r="E198" s="29" t="s">
        <v>817</v>
      </c>
    </row>
    <row r="199" spans="1:18" ht="12.75" customHeight="1">
      <c r="A199" s="5" t="s">
        <v>36</v>
      </c>
      <c s="5"/>
      <c s="35" t="s">
        <v>79</v>
      </c>
      <c s="5"/>
      <c s="21" t="s">
        <v>328</v>
      </c>
      <c s="5"/>
      <c s="5"/>
      <c s="5"/>
      <c s="36">
        <f>0+Q199</f>
      </c>
      <c r="O199">
        <f>0+R199</f>
      </c>
      <c r="Q199">
        <f>0+I200+I204+I208</f>
      </c>
      <c>
        <f>0+O200+O204+O208</f>
      </c>
    </row>
    <row r="200" spans="1:16" ht="12.75">
      <c r="A200" s="18" t="s">
        <v>38</v>
      </c>
      <c s="23" t="s">
        <v>342</v>
      </c>
      <c s="23" t="s">
        <v>335</v>
      </c>
      <c s="18" t="s">
        <v>40</v>
      </c>
      <c s="24" t="s">
        <v>336</v>
      </c>
      <c s="25" t="s">
        <v>169</v>
      </c>
      <c s="26">
        <v>50</v>
      </c>
      <c s="27">
        <v>0</v>
      </c>
      <c s="27">
        <f>ROUND(ROUND(H200,2)*ROUND(G200,3),2)</f>
      </c>
      <c r="O200">
        <f>(I200*21)/100</f>
      </c>
      <c t="s">
        <v>16</v>
      </c>
    </row>
    <row r="201" spans="1:5" ht="25.5">
      <c r="A201" s="28" t="s">
        <v>43</v>
      </c>
      <c r="E201" s="29" t="s">
        <v>822</v>
      </c>
    </row>
    <row r="202" spans="1:5" ht="12.75">
      <c r="A202" s="30" t="s">
        <v>45</v>
      </c>
      <c r="E202" s="31" t="s">
        <v>823</v>
      </c>
    </row>
    <row r="203" spans="1:5" ht="255">
      <c r="A203" t="s">
        <v>46</v>
      </c>
      <c r="E203" s="29" t="s">
        <v>824</v>
      </c>
    </row>
    <row r="204" spans="1:16" ht="12.75">
      <c r="A204" s="18" t="s">
        <v>38</v>
      </c>
      <c s="23" t="s">
        <v>346</v>
      </c>
      <c s="23" t="s">
        <v>825</v>
      </c>
      <c s="18" t="s">
        <v>40</v>
      </c>
      <c s="24" t="s">
        <v>826</v>
      </c>
      <c s="25" t="s">
        <v>169</v>
      </c>
      <c s="26">
        <v>62.76</v>
      </c>
      <c s="27">
        <v>0</v>
      </c>
      <c s="27">
        <f>ROUND(ROUND(H204,2)*ROUND(G204,3),2)</f>
      </c>
      <c r="O204">
        <f>(I204*21)/100</f>
      </c>
      <c t="s">
        <v>16</v>
      </c>
    </row>
    <row r="205" spans="1:5" ht="25.5">
      <c r="A205" s="28" t="s">
        <v>43</v>
      </c>
      <c r="E205" s="29" t="s">
        <v>827</v>
      </c>
    </row>
    <row r="206" spans="1:5" ht="12.75">
      <c r="A206" s="30" t="s">
        <v>45</v>
      </c>
      <c r="E206" s="31" t="s">
        <v>828</v>
      </c>
    </row>
    <row r="207" spans="1:5" ht="242.25">
      <c r="A207" t="s">
        <v>46</v>
      </c>
      <c r="E207" s="29" t="s">
        <v>829</v>
      </c>
    </row>
    <row r="208" spans="1:16" ht="12.75">
      <c r="A208" s="18" t="s">
        <v>38</v>
      </c>
      <c s="23" t="s">
        <v>351</v>
      </c>
      <c s="23" t="s">
        <v>830</v>
      </c>
      <c s="18" t="s">
        <v>40</v>
      </c>
      <c s="24" t="s">
        <v>831</v>
      </c>
      <c s="25" t="s">
        <v>169</v>
      </c>
      <c s="26">
        <v>15</v>
      </c>
      <c s="27">
        <v>0</v>
      </c>
      <c s="27">
        <f>ROUND(ROUND(H208,2)*ROUND(G208,3),2)</f>
      </c>
      <c r="O208">
        <f>(I208*21)/100</f>
      </c>
      <c t="s">
        <v>16</v>
      </c>
    </row>
    <row r="209" spans="1:5" ht="12.75">
      <c r="A209" s="28" t="s">
        <v>43</v>
      </c>
      <c r="E209" s="29" t="s">
        <v>832</v>
      </c>
    </row>
    <row r="210" spans="1:5" ht="12.75">
      <c r="A210" s="30" t="s">
        <v>45</v>
      </c>
      <c r="E210" s="31" t="s">
        <v>833</v>
      </c>
    </row>
    <row r="211" spans="1:5" ht="242.25">
      <c r="A211" t="s">
        <v>46</v>
      </c>
      <c r="E211" s="29" t="s">
        <v>834</v>
      </c>
    </row>
    <row r="212" spans="1:18" ht="12.75" customHeight="1">
      <c r="A212" s="5" t="s">
        <v>36</v>
      </c>
      <c s="5"/>
      <c s="35" t="s">
        <v>33</v>
      </c>
      <c s="5"/>
      <c s="21" t="s">
        <v>386</v>
      </c>
      <c s="5"/>
      <c s="5"/>
      <c s="5"/>
      <c s="36">
        <f>0+Q212</f>
      </c>
      <c r="O212">
        <f>0+R212</f>
      </c>
      <c r="Q212">
        <f>0+I213+I217+I221+I225+I229+I233+I237+I241+I245+I249+I253+I257</f>
      </c>
      <c>
        <f>0+O213+O217+O221+O225+O229+O233+O237+O241+O245+O249+O253+O257</f>
      </c>
    </row>
    <row r="213" spans="1:16" ht="12.75">
      <c r="A213" s="18" t="s">
        <v>38</v>
      </c>
      <c s="23" t="s">
        <v>356</v>
      </c>
      <c s="23" t="s">
        <v>557</v>
      </c>
      <c s="18" t="s">
        <v>40</v>
      </c>
      <c s="24" t="s">
        <v>558</v>
      </c>
      <c s="25" t="s">
        <v>169</v>
      </c>
      <c s="26">
        <v>53.5</v>
      </c>
      <c s="27">
        <v>0</v>
      </c>
      <c s="27">
        <f>ROUND(ROUND(H213,2)*ROUND(G213,3),2)</f>
      </c>
      <c r="O213">
        <f>(I213*21)/100</f>
      </c>
      <c t="s">
        <v>16</v>
      </c>
    </row>
    <row r="214" spans="1:5" ht="25.5">
      <c r="A214" s="28" t="s">
        <v>43</v>
      </c>
      <c r="E214" s="29" t="s">
        <v>835</v>
      </c>
    </row>
    <row r="215" spans="1:5" ht="12.75">
      <c r="A215" s="30" t="s">
        <v>45</v>
      </c>
      <c r="E215" s="31" t="s">
        <v>836</v>
      </c>
    </row>
    <row r="216" spans="1:5" ht="63.75">
      <c r="A216" t="s">
        <v>46</v>
      </c>
      <c r="E216" s="29" t="s">
        <v>561</v>
      </c>
    </row>
    <row r="217" spans="1:16" ht="12.75">
      <c r="A217" s="18" t="s">
        <v>38</v>
      </c>
      <c s="23" t="s">
        <v>361</v>
      </c>
      <c s="23" t="s">
        <v>837</v>
      </c>
      <c s="18" t="s">
        <v>40</v>
      </c>
      <c s="24" t="s">
        <v>838</v>
      </c>
      <c s="25" t="s">
        <v>169</v>
      </c>
      <c s="26">
        <v>15.5</v>
      </c>
      <c s="27">
        <v>0</v>
      </c>
      <c s="27">
        <f>ROUND(ROUND(H217,2)*ROUND(G217,3),2)</f>
      </c>
      <c r="O217">
        <f>(I217*21)/100</f>
      </c>
      <c t="s">
        <v>16</v>
      </c>
    </row>
    <row r="218" spans="1:5" ht="25.5">
      <c r="A218" s="28" t="s">
        <v>43</v>
      </c>
      <c r="E218" s="29" t="s">
        <v>839</v>
      </c>
    </row>
    <row r="219" spans="1:5" ht="12.75">
      <c r="A219" s="30" t="s">
        <v>45</v>
      </c>
      <c r="E219" s="31" t="s">
        <v>840</v>
      </c>
    </row>
    <row r="220" spans="1:5" ht="63.75">
      <c r="A220" t="s">
        <v>46</v>
      </c>
      <c r="E220" s="29" t="s">
        <v>841</v>
      </c>
    </row>
    <row r="221" spans="1:16" ht="12.75">
      <c r="A221" s="18" t="s">
        <v>38</v>
      </c>
      <c s="23" t="s">
        <v>366</v>
      </c>
      <c s="23" t="s">
        <v>842</v>
      </c>
      <c s="18" t="s">
        <v>40</v>
      </c>
      <c s="24" t="s">
        <v>843</v>
      </c>
      <c s="25" t="s">
        <v>169</v>
      </c>
      <c s="26">
        <v>15.5</v>
      </c>
      <c s="27">
        <v>0</v>
      </c>
      <c s="27">
        <f>ROUND(ROUND(H221,2)*ROUND(G221,3),2)</f>
      </c>
      <c r="O221">
        <f>(I221*21)/100</f>
      </c>
      <c t="s">
        <v>16</v>
      </c>
    </row>
    <row r="222" spans="1:5" ht="12.75">
      <c r="A222" s="28" t="s">
        <v>43</v>
      </c>
      <c r="E222" s="29" t="s">
        <v>40</v>
      </c>
    </row>
    <row r="223" spans="1:5" ht="12.75">
      <c r="A223" s="30" t="s">
        <v>45</v>
      </c>
      <c r="E223" s="31" t="s">
        <v>840</v>
      </c>
    </row>
    <row r="224" spans="1:5" ht="114.75">
      <c r="A224" t="s">
        <v>46</v>
      </c>
      <c r="E224" s="29" t="s">
        <v>844</v>
      </c>
    </row>
    <row r="225" spans="1:16" ht="12.75">
      <c r="A225" s="18" t="s">
        <v>38</v>
      </c>
      <c s="23" t="s">
        <v>370</v>
      </c>
      <c s="23" t="s">
        <v>845</v>
      </c>
      <c s="18" t="s">
        <v>40</v>
      </c>
      <c s="24" t="s">
        <v>846</v>
      </c>
      <c s="25" t="s">
        <v>145</v>
      </c>
      <c s="26">
        <v>4</v>
      </c>
      <c s="27">
        <v>0</v>
      </c>
      <c s="27">
        <f>ROUND(ROUND(H225,2)*ROUND(G225,3),2)</f>
      </c>
      <c r="O225">
        <f>(I225*21)/100</f>
      </c>
      <c t="s">
        <v>16</v>
      </c>
    </row>
    <row r="226" spans="1:5" ht="12.75">
      <c r="A226" s="28" t="s">
        <v>43</v>
      </c>
      <c r="E226" s="29" t="s">
        <v>40</v>
      </c>
    </row>
    <row r="227" spans="1:5" ht="12.75">
      <c r="A227" s="30" t="s">
        <v>45</v>
      </c>
      <c r="E227" s="31" t="s">
        <v>40</v>
      </c>
    </row>
    <row r="228" spans="1:5" ht="38.25">
      <c r="A228" t="s">
        <v>46</v>
      </c>
      <c r="E228" s="29" t="s">
        <v>847</v>
      </c>
    </row>
    <row r="229" spans="1:16" ht="12.75">
      <c r="A229" s="18" t="s">
        <v>38</v>
      </c>
      <c s="23" t="s">
        <v>373</v>
      </c>
      <c s="23" t="s">
        <v>848</v>
      </c>
      <c s="18" t="s">
        <v>40</v>
      </c>
      <c s="24" t="s">
        <v>849</v>
      </c>
      <c s="25" t="s">
        <v>145</v>
      </c>
      <c s="26">
        <v>2</v>
      </c>
      <c s="27">
        <v>0</v>
      </c>
      <c s="27">
        <f>ROUND(ROUND(H229,2)*ROUND(G229,3),2)</f>
      </c>
      <c r="O229">
        <f>(I229*21)/100</f>
      </c>
      <c t="s">
        <v>16</v>
      </c>
    </row>
    <row r="230" spans="1:5" ht="12.75">
      <c r="A230" s="28" t="s">
        <v>43</v>
      </c>
      <c r="E230" s="29" t="s">
        <v>850</v>
      </c>
    </row>
    <row r="231" spans="1:5" ht="12.75">
      <c r="A231" s="30" t="s">
        <v>45</v>
      </c>
      <c r="E231" s="31" t="s">
        <v>851</v>
      </c>
    </row>
    <row r="232" spans="1:5" ht="25.5">
      <c r="A232" t="s">
        <v>46</v>
      </c>
      <c r="E232" s="29" t="s">
        <v>411</v>
      </c>
    </row>
    <row r="233" spans="1:16" ht="12.75">
      <c r="A233" s="18" t="s">
        <v>38</v>
      </c>
      <c s="23" t="s">
        <v>377</v>
      </c>
      <c s="23" t="s">
        <v>485</v>
      </c>
      <c s="18" t="s">
        <v>40</v>
      </c>
      <c s="24" t="s">
        <v>852</v>
      </c>
      <c s="25" t="s">
        <v>169</v>
      </c>
      <c s="26">
        <v>2.7</v>
      </c>
      <c s="27">
        <v>0</v>
      </c>
      <c s="27">
        <f>ROUND(ROUND(H233,2)*ROUND(G233,3),2)</f>
      </c>
      <c r="O233">
        <f>(I233*21)/100</f>
      </c>
      <c t="s">
        <v>16</v>
      </c>
    </row>
    <row r="234" spans="1:5" ht="12.75">
      <c r="A234" s="28" t="s">
        <v>43</v>
      </c>
      <c r="E234" s="29" t="s">
        <v>40</v>
      </c>
    </row>
    <row r="235" spans="1:5" ht="12.75">
      <c r="A235" s="30" t="s">
        <v>45</v>
      </c>
      <c r="E235" s="31" t="s">
        <v>853</v>
      </c>
    </row>
    <row r="236" spans="1:5" ht="51">
      <c r="A236" t="s">
        <v>46</v>
      </c>
      <c r="E236" s="29" t="s">
        <v>854</v>
      </c>
    </row>
    <row r="237" spans="1:16" ht="12.75">
      <c r="A237" s="18" t="s">
        <v>38</v>
      </c>
      <c s="23" t="s">
        <v>380</v>
      </c>
      <c s="23" t="s">
        <v>855</v>
      </c>
      <c s="18" t="s">
        <v>40</v>
      </c>
      <c s="24" t="s">
        <v>856</v>
      </c>
      <c s="25" t="s">
        <v>169</v>
      </c>
      <c s="26">
        <v>13</v>
      </c>
      <c s="27">
        <v>0</v>
      </c>
      <c s="27">
        <f>ROUND(ROUND(H237,2)*ROUND(G237,3),2)</f>
      </c>
      <c r="O237">
        <f>(I237*21)/100</f>
      </c>
      <c t="s">
        <v>16</v>
      </c>
    </row>
    <row r="238" spans="1:5" ht="25.5">
      <c r="A238" s="28" t="s">
        <v>43</v>
      </c>
      <c r="E238" s="29" t="s">
        <v>857</v>
      </c>
    </row>
    <row r="239" spans="1:5" ht="12.75">
      <c r="A239" s="30" t="s">
        <v>45</v>
      </c>
      <c r="E239" s="31" t="s">
        <v>751</v>
      </c>
    </row>
    <row r="240" spans="1:5" ht="25.5">
      <c r="A240" t="s">
        <v>46</v>
      </c>
      <c r="E240" s="29" t="s">
        <v>440</v>
      </c>
    </row>
    <row r="241" spans="1:16" ht="12.75">
      <c r="A241" s="18" t="s">
        <v>38</v>
      </c>
      <c s="23" t="s">
        <v>387</v>
      </c>
      <c s="23" t="s">
        <v>442</v>
      </c>
      <c s="18" t="s">
        <v>40</v>
      </c>
      <c s="24" t="s">
        <v>443</v>
      </c>
      <c s="25" t="s">
        <v>169</v>
      </c>
      <c s="26">
        <v>53.5</v>
      </c>
      <c s="27">
        <v>0</v>
      </c>
      <c s="27">
        <f>ROUND(ROUND(H241,2)*ROUND(G241,3),2)</f>
      </c>
      <c r="O241">
        <f>(I241*21)/100</f>
      </c>
      <c t="s">
        <v>16</v>
      </c>
    </row>
    <row r="242" spans="1:5" ht="12.75">
      <c r="A242" s="28" t="s">
        <v>43</v>
      </c>
      <c r="E242" s="29" t="s">
        <v>40</v>
      </c>
    </row>
    <row r="243" spans="1:5" ht="51">
      <c r="A243" s="30" t="s">
        <v>45</v>
      </c>
      <c r="E243" s="31" t="s">
        <v>858</v>
      </c>
    </row>
    <row r="244" spans="1:5" ht="38.25">
      <c r="A244" t="s">
        <v>46</v>
      </c>
      <c r="E244" s="29" t="s">
        <v>444</v>
      </c>
    </row>
    <row r="245" spans="1:16" ht="12.75">
      <c r="A245" s="18" t="s">
        <v>38</v>
      </c>
      <c s="23" t="s">
        <v>392</v>
      </c>
      <c s="23" t="s">
        <v>859</v>
      </c>
      <c s="18" t="s">
        <v>40</v>
      </c>
      <c s="24" t="s">
        <v>860</v>
      </c>
      <c s="25" t="s">
        <v>169</v>
      </c>
      <c s="26">
        <v>42.5</v>
      </c>
      <c s="27">
        <v>0</v>
      </c>
      <c s="27">
        <f>ROUND(ROUND(H245,2)*ROUND(G245,3),2)</f>
      </c>
      <c r="O245">
        <f>(I245*21)/100</f>
      </c>
      <c t="s">
        <v>16</v>
      </c>
    </row>
    <row r="246" spans="1:5" ht="12.75">
      <c r="A246" s="28" t="s">
        <v>43</v>
      </c>
      <c r="E246" s="29" t="s">
        <v>861</v>
      </c>
    </row>
    <row r="247" spans="1:5" ht="12.75">
      <c r="A247" s="30" t="s">
        <v>45</v>
      </c>
      <c r="E247" s="31" t="s">
        <v>862</v>
      </c>
    </row>
    <row r="248" spans="1:5" ht="25.5">
      <c r="A248" t="s">
        <v>46</v>
      </c>
      <c r="E248" s="29" t="s">
        <v>863</v>
      </c>
    </row>
    <row r="249" spans="1:16" ht="12.75">
      <c r="A249" s="18" t="s">
        <v>38</v>
      </c>
      <c s="23" t="s">
        <v>397</v>
      </c>
      <c s="23" t="s">
        <v>864</v>
      </c>
      <c s="18" t="s">
        <v>40</v>
      </c>
      <c s="24" t="s">
        <v>865</v>
      </c>
      <c s="25" t="s">
        <v>145</v>
      </c>
      <c s="26">
        <v>4</v>
      </c>
      <c s="27">
        <v>0</v>
      </c>
      <c s="27">
        <f>ROUND(ROUND(H249,2)*ROUND(G249,3),2)</f>
      </c>
      <c r="O249">
        <f>(I249*21)/100</f>
      </c>
      <c t="s">
        <v>16</v>
      </c>
    </row>
    <row r="250" spans="1:5" ht="12.75">
      <c r="A250" s="28" t="s">
        <v>43</v>
      </c>
      <c r="E250" s="29" t="s">
        <v>40</v>
      </c>
    </row>
    <row r="251" spans="1:5" ht="12.75">
      <c r="A251" s="30" t="s">
        <v>45</v>
      </c>
      <c r="E251" s="31" t="s">
        <v>866</v>
      </c>
    </row>
    <row r="252" spans="1:5" ht="267.75">
      <c r="A252" t="s">
        <v>46</v>
      </c>
      <c r="E252" s="29" t="s">
        <v>867</v>
      </c>
    </row>
    <row r="253" spans="1:16" ht="12.75">
      <c r="A253" s="18" t="s">
        <v>38</v>
      </c>
      <c s="23" t="s">
        <v>401</v>
      </c>
      <c s="23" t="s">
        <v>868</v>
      </c>
      <c s="18" t="s">
        <v>40</v>
      </c>
      <c s="24" t="s">
        <v>869</v>
      </c>
      <c s="25" t="s">
        <v>145</v>
      </c>
      <c s="26">
        <v>4</v>
      </c>
      <c s="27">
        <v>0</v>
      </c>
      <c s="27">
        <f>ROUND(ROUND(H253,2)*ROUND(G253,3),2)</f>
      </c>
      <c r="O253">
        <f>(I253*21)/100</f>
      </c>
      <c t="s">
        <v>16</v>
      </c>
    </row>
    <row r="254" spans="1:5" ht="12.75">
      <c r="A254" s="28" t="s">
        <v>43</v>
      </c>
      <c r="E254" s="29" t="s">
        <v>870</v>
      </c>
    </row>
    <row r="255" spans="1:5" ht="12.75">
      <c r="A255" s="30" t="s">
        <v>45</v>
      </c>
      <c r="E255" s="31" t="s">
        <v>40</v>
      </c>
    </row>
    <row r="256" spans="1:5" ht="267.75">
      <c r="A256" t="s">
        <v>46</v>
      </c>
      <c r="E256" s="29" t="s">
        <v>871</v>
      </c>
    </row>
    <row r="257" spans="1:16" ht="12.75">
      <c r="A257" s="18" t="s">
        <v>38</v>
      </c>
      <c s="23" t="s">
        <v>406</v>
      </c>
      <c s="23" t="s">
        <v>621</v>
      </c>
      <c s="18" t="s">
        <v>40</v>
      </c>
      <c s="24" t="s">
        <v>622</v>
      </c>
      <c s="25" t="s">
        <v>150</v>
      </c>
      <c s="26">
        <v>37.5</v>
      </c>
      <c s="27">
        <v>0</v>
      </c>
      <c s="27">
        <f>ROUND(ROUND(H257,2)*ROUND(G257,3),2)</f>
      </c>
      <c r="O257">
        <f>(I257*21)/100</f>
      </c>
      <c t="s">
        <v>16</v>
      </c>
    </row>
    <row r="258" spans="1:5" ht="12.75">
      <c r="A258" s="28" t="s">
        <v>43</v>
      </c>
      <c r="E258" s="29" t="s">
        <v>40</v>
      </c>
    </row>
    <row r="259" spans="1:5" ht="38.25">
      <c r="A259" s="30" t="s">
        <v>45</v>
      </c>
      <c r="E259" s="31" t="s">
        <v>872</v>
      </c>
    </row>
    <row r="260" spans="1:5" ht="102">
      <c r="A260" t="s">
        <v>46</v>
      </c>
      <c r="E260" s="29" t="s">
        <v>566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0+O8+O17+O26+O35+O80</f>
      </c>
      <c t="s">
        <v>15</v>
      </c>
    </row>
    <row r="3" spans="1:16" ht="15" customHeight="1">
      <c r="A3" t="s">
        <v>1</v>
      </c>
      <c s="8" t="s">
        <v>3</v>
      </c>
      <c s="9" t="s">
        <v>4</v>
      </c>
      <c s="1"/>
      <c s="10" t="s">
        <v>5</v>
      </c>
      <c s="1"/>
      <c s="4"/>
      <c s="3" t="s">
        <v>873</v>
      </c>
      <c s="32">
        <f>0+I8+I17+I26+I35+I80</f>
      </c>
      <c r="O3" t="s">
        <v>12</v>
      </c>
      <c t="s">
        <v>16</v>
      </c>
    </row>
    <row r="4" spans="1:16" ht="15" customHeight="1">
      <c r="A4" t="s">
        <v>6</v>
      </c>
      <c s="12" t="s">
        <v>11</v>
      </c>
      <c s="13" t="s">
        <v>873</v>
      </c>
      <c s="5"/>
      <c s="14" t="s">
        <v>874</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128</v>
      </c>
      <c s="18" t="s">
        <v>40</v>
      </c>
      <c s="24" t="s">
        <v>129</v>
      </c>
      <c s="25" t="s">
        <v>120</v>
      </c>
      <c s="26">
        <v>25.46</v>
      </c>
      <c s="27">
        <v>0</v>
      </c>
      <c s="27">
        <f>ROUND(ROUND(H9,2)*ROUND(G9,3),2)</f>
      </c>
      <c r="O9">
        <f>(I9*21)/100</f>
      </c>
      <c t="s">
        <v>16</v>
      </c>
    </row>
    <row r="10" spans="1:5" ht="12.75">
      <c r="A10" s="28" t="s">
        <v>43</v>
      </c>
      <c r="E10" s="29" t="s">
        <v>875</v>
      </c>
    </row>
    <row r="11" spans="1:5" ht="12.75">
      <c r="A11" s="30" t="s">
        <v>45</v>
      </c>
      <c r="E11" s="31" t="s">
        <v>876</v>
      </c>
    </row>
    <row r="12" spans="1:5" ht="25.5">
      <c r="A12" t="s">
        <v>46</v>
      </c>
      <c r="E12" s="29" t="s">
        <v>123</v>
      </c>
    </row>
    <row r="13" spans="1:16" ht="12.75">
      <c r="A13" s="18" t="s">
        <v>38</v>
      </c>
      <c s="23" t="s">
        <v>16</v>
      </c>
      <c s="23" t="s">
        <v>877</v>
      </c>
      <c s="18" t="s">
        <v>40</v>
      </c>
      <c s="24" t="s">
        <v>878</v>
      </c>
      <c s="25" t="s">
        <v>42</v>
      </c>
      <c s="26">
        <v>4</v>
      </c>
      <c s="27">
        <v>0</v>
      </c>
      <c s="27">
        <f>ROUND(ROUND(H13,2)*ROUND(G13,3),2)</f>
      </c>
      <c r="O13">
        <f>(I13*21)/100</f>
      </c>
      <c t="s">
        <v>16</v>
      </c>
    </row>
    <row r="14" spans="1:5" ht="25.5">
      <c r="A14" s="28" t="s">
        <v>43</v>
      </c>
      <c r="E14" s="29" t="s">
        <v>879</v>
      </c>
    </row>
    <row r="15" spans="1:5" ht="12.75">
      <c r="A15" s="30" t="s">
        <v>45</v>
      </c>
      <c r="E15" s="31" t="s">
        <v>40</v>
      </c>
    </row>
    <row r="16" spans="1:5" ht="12.75">
      <c r="A16" t="s">
        <v>46</v>
      </c>
      <c r="E16" s="29" t="s">
        <v>880</v>
      </c>
    </row>
    <row r="17" spans="1:18" ht="12.75" customHeight="1">
      <c r="A17" s="5" t="s">
        <v>36</v>
      </c>
      <c s="5"/>
      <c s="35" t="s">
        <v>22</v>
      </c>
      <c s="5"/>
      <c s="21" t="s">
        <v>136</v>
      </c>
      <c s="5"/>
      <c s="5"/>
      <c s="5"/>
      <c s="36">
        <f>0+Q17</f>
      </c>
      <c r="O17">
        <f>0+R17</f>
      </c>
      <c r="Q17">
        <f>0+I18+I22</f>
      </c>
      <c>
        <f>0+O18+O22</f>
      </c>
    </row>
    <row r="18" spans="1:16" ht="12.75">
      <c r="A18" s="18" t="s">
        <v>38</v>
      </c>
      <c s="23" t="s">
        <v>15</v>
      </c>
      <c s="23" t="s">
        <v>192</v>
      </c>
      <c s="18" t="s">
        <v>40</v>
      </c>
      <c s="24" t="s">
        <v>193</v>
      </c>
      <c s="25" t="s">
        <v>150</v>
      </c>
      <c s="26">
        <v>13.4</v>
      </c>
      <c s="27">
        <v>0</v>
      </c>
      <c s="27">
        <f>ROUND(ROUND(H18,2)*ROUND(G18,3),2)</f>
      </c>
      <c r="O18">
        <f>(I18*21)/100</f>
      </c>
      <c t="s">
        <v>16</v>
      </c>
    </row>
    <row r="19" spans="1:5" ht="12.75">
      <c r="A19" s="28" t="s">
        <v>43</v>
      </c>
      <c r="E19" s="29" t="s">
        <v>881</v>
      </c>
    </row>
    <row r="20" spans="1:5" ht="12.75">
      <c r="A20" s="30" t="s">
        <v>45</v>
      </c>
      <c r="E20" s="31" t="s">
        <v>40</v>
      </c>
    </row>
    <row r="21" spans="1:5" ht="369.75">
      <c r="A21" t="s">
        <v>46</v>
      </c>
      <c r="E21" s="29" t="s">
        <v>195</v>
      </c>
    </row>
    <row r="22" spans="1:16" ht="12.75">
      <c r="A22" s="18" t="s">
        <v>38</v>
      </c>
      <c s="23" t="s">
        <v>26</v>
      </c>
      <c s="23" t="s">
        <v>201</v>
      </c>
      <c s="18" t="s">
        <v>40</v>
      </c>
      <c s="24" t="s">
        <v>202</v>
      </c>
      <c s="25" t="s">
        <v>150</v>
      </c>
      <c s="26">
        <v>13.4</v>
      </c>
      <c s="27">
        <v>0</v>
      </c>
      <c s="27">
        <f>ROUND(ROUND(H22,2)*ROUND(G22,3),2)</f>
      </c>
      <c r="O22">
        <f>(I22*21)/100</f>
      </c>
      <c t="s">
        <v>16</v>
      </c>
    </row>
    <row r="23" spans="1:5" ht="12.75">
      <c r="A23" s="28" t="s">
        <v>43</v>
      </c>
      <c r="E23" s="29" t="s">
        <v>40</v>
      </c>
    </row>
    <row r="24" spans="1:5" ht="12.75">
      <c r="A24" s="30" t="s">
        <v>45</v>
      </c>
      <c r="E24" s="31" t="s">
        <v>40</v>
      </c>
    </row>
    <row r="25" spans="1:5" ht="191.25">
      <c r="A25" t="s">
        <v>46</v>
      </c>
      <c r="E25" s="29" t="s">
        <v>205</v>
      </c>
    </row>
    <row r="26" spans="1:18" ht="12.75" customHeight="1">
      <c r="A26" s="5" t="s">
        <v>36</v>
      </c>
      <c s="5"/>
      <c s="35" t="s">
        <v>26</v>
      </c>
      <c s="5"/>
      <c s="21" t="s">
        <v>243</v>
      </c>
      <c s="5"/>
      <c s="5"/>
      <c s="5"/>
      <c s="36">
        <f>0+Q26</f>
      </c>
      <c r="O26">
        <f>0+R26</f>
      </c>
      <c r="Q26">
        <f>0+I27+I31</f>
      </c>
      <c>
        <f>0+O27+O31</f>
      </c>
    </row>
    <row r="27" spans="1:16" ht="12.75">
      <c r="A27" s="18" t="s">
        <v>38</v>
      </c>
      <c s="23" t="s">
        <v>28</v>
      </c>
      <c s="23" t="s">
        <v>882</v>
      </c>
      <c s="18" t="s">
        <v>40</v>
      </c>
      <c s="24" t="s">
        <v>883</v>
      </c>
      <c s="25" t="s">
        <v>150</v>
      </c>
      <c s="26">
        <v>0.9</v>
      </c>
      <c s="27">
        <v>0</v>
      </c>
      <c s="27">
        <f>ROUND(ROUND(H27,2)*ROUND(G27,3),2)</f>
      </c>
      <c r="O27">
        <f>(I27*21)/100</f>
      </c>
      <c t="s">
        <v>16</v>
      </c>
    </row>
    <row r="28" spans="1:5" ht="12.75">
      <c r="A28" s="28" t="s">
        <v>43</v>
      </c>
      <c r="E28" s="29" t="s">
        <v>884</v>
      </c>
    </row>
    <row r="29" spans="1:5" ht="12.75">
      <c r="A29" s="30" t="s">
        <v>45</v>
      </c>
      <c r="E29" s="31" t="s">
        <v>40</v>
      </c>
    </row>
    <row r="30" spans="1:5" ht="369.75">
      <c r="A30" t="s">
        <v>46</v>
      </c>
      <c r="E30" s="29" t="s">
        <v>248</v>
      </c>
    </row>
    <row r="31" spans="1:16" ht="12.75">
      <c r="A31" s="18" t="s">
        <v>38</v>
      </c>
      <c s="23" t="s">
        <v>30</v>
      </c>
      <c s="23" t="s">
        <v>758</v>
      </c>
      <c s="18" t="s">
        <v>40</v>
      </c>
      <c s="24" t="s">
        <v>759</v>
      </c>
      <c s="25" t="s">
        <v>150</v>
      </c>
      <c s="26">
        <v>13.4</v>
      </c>
      <c s="27">
        <v>0</v>
      </c>
      <c s="27">
        <f>ROUND(ROUND(H31,2)*ROUND(G31,3),2)</f>
      </c>
      <c r="O31">
        <f>(I31*21)/100</f>
      </c>
      <c t="s">
        <v>16</v>
      </c>
    </row>
    <row r="32" spans="1:5" ht="12.75">
      <c r="A32" s="28" t="s">
        <v>43</v>
      </c>
      <c r="E32" s="29" t="s">
        <v>885</v>
      </c>
    </row>
    <row r="33" spans="1:5" ht="12.75">
      <c r="A33" s="30" t="s">
        <v>45</v>
      </c>
      <c r="E33" s="31" t="s">
        <v>40</v>
      </c>
    </row>
    <row r="34" spans="1:5" ht="38.25">
      <c r="A34" t="s">
        <v>46</v>
      </c>
      <c r="E34" s="29" t="s">
        <v>254</v>
      </c>
    </row>
    <row r="35" spans="1:18" ht="12.75" customHeight="1">
      <c r="A35" s="5" t="s">
        <v>36</v>
      </c>
      <c s="5"/>
      <c s="35" t="s">
        <v>76</v>
      </c>
      <c s="5"/>
      <c s="21" t="s">
        <v>546</v>
      </c>
      <c s="5"/>
      <c s="5"/>
      <c s="5"/>
      <c s="36">
        <f>0+Q35</f>
      </c>
      <c r="O35">
        <f>0+R35</f>
      </c>
      <c r="Q35">
        <f>0+I36+I40+I44+I48+I52+I56+I60+I64+I68+I72+I76</f>
      </c>
      <c>
        <f>0+O36+O40+O44+O48+O52+O56+O60+O64+O68+O72+O76</f>
      </c>
    </row>
    <row r="36" spans="1:16" ht="12.75">
      <c r="A36" s="18" t="s">
        <v>38</v>
      </c>
      <c s="23" t="s">
        <v>76</v>
      </c>
      <c s="23" t="s">
        <v>886</v>
      </c>
      <c s="18" t="s">
        <v>40</v>
      </c>
      <c s="24" t="s">
        <v>887</v>
      </c>
      <c s="25" t="s">
        <v>169</v>
      </c>
      <c s="26">
        <v>6</v>
      </c>
      <c s="27">
        <v>0</v>
      </c>
      <c s="27">
        <f>ROUND(ROUND(H36,2)*ROUND(G36,3),2)</f>
      </c>
      <c r="O36">
        <f>(I36*21)/100</f>
      </c>
      <c t="s">
        <v>16</v>
      </c>
    </row>
    <row r="37" spans="1:5" ht="25.5">
      <c r="A37" s="28" t="s">
        <v>43</v>
      </c>
      <c r="E37" s="29" t="s">
        <v>888</v>
      </c>
    </row>
    <row r="38" spans="1:5" ht="12.75">
      <c r="A38" s="30" t="s">
        <v>45</v>
      </c>
      <c r="E38" s="31" t="s">
        <v>40</v>
      </c>
    </row>
    <row r="39" spans="1:5" ht="102">
      <c r="A39" t="s">
        <v>46</v>
      </c>
      <c r="E39" s="29" t="s">
        <v>889</v>
      </c>
    </row>
    <row r="40" spans="1:16" ht="12.75">
      <c r="A40" s="18" t="s">
        <v>38</v>
      </c>
      <c s="23" t="s">
        <v>79</v>
      </c>
      <c s="23" t="s">
        <v>890</v>
      </c>
      <c s="18" t="s">
        <v>40</v>
      </c>
      <c s="24" t="s">
        <v>891</v>
      </c>
      <c s="25" t="s">
        <v>169</v>
      </c>
      <c s="26">
        <v>42</v>
      </c>
      <c s="27">
        <v>0</v>
      </c>
      <c s="27">
        <f>ROUND(ROUND(H40,2)*ROUND(G40,3),2)</f>
      </c>
      <c r="O40">
        <f>(I40*21)/100</f>
      </c>
      <c t="s">
        <v>16</v>
      </c>
    </row>
    <row r="41" spans="1:5" ht="12.75">
      <c r="A41" s="28" t="s">
        <v>43</v>
      </c>
      <c r="E41" s="29" t="s">
        <v>892</v>
      </c>
    </row>
    <row r="42" spans="1:5" ht="12.75">
      <c r="A42" s="30" t="s">
        <v>45</v>
      </c>
      <c r="E42" s="31" t="s">
        <v>40</v>
      </c>
    </row>
    <row r="43" spans="1:5" ht="102">
      <c r="A43" t="s">
        <v>46</v>
      </c>
      <c r="E43" s="29" t="s">
        <v>889</v>
      </c>
    </row>
    <row r="44" spans="1:16" ht="12.75">
      <c r="A44" s="18" t="s">
        <v>38</v>
      </c>
      <c s="23" t="s">
        <v>33</v>
      </c>
      <c s="23" t="s">
        <v>893</v>
      </c>
      <c s="18" t="s">
        <v>40</v>
      </c>
      <c s="24" t="s">
        <v>894</v>
      </c>
      <c s="25" t="s">
        <v>169</v>
      </c>
      <c s="26">
        <v>54</v>
      </c>
      <c s="27">
        <v>0</v>
      </c>
      <c s="27">
        <f>ROUND(ROUND(H44,2)*ROUND(G44,3),2)</f>
      </c>
      <c r="O44">
        <f>(I44*21)/100</f>
      </c>
      <c t="s">
        <v>16</v>
      </c>
    </row>
    <row r="45" spans="1:5" ht="12.75">
      <c r="A45" s="28" t="s">
        <v>43</v>
      </c>
      <c r="E45" s="29" t="s">
        <v>40</v>
      </c>
    </row>
    <row r="46" spans="1:5" ht="12.75">
      <c r="A46" s="30" t="s">
        <v>45</v>
      </c>
      <c r="E46" s="31" t="s">
        <v>40</v>
      </c>
    </row>
    <row r="47" spans="1:5" ht="140.25">
      <c r="A47" t="s">
        <v>46</v>
      </c>
      <c r="E47" s="29" t="s">
        <v>895</v>
      </c>
    </row>
    <row r="48" spans="1:16" ht="25.5">
      <c r="A48" s="18" t="s">
        <v>38</v>
      </c>
      <c s="23" t="s">
        <v>35</v>
      </c>
      <c s="23" t="s">
        <v>896</v>
      </c>
      <c s="18" t="s">
        <v>22</v>
      </c>
      <c s="24" t="s">
        <v>897</v>
      </c>
      <c s="25" t="s">
        <v>169</v>
      </c>
      <c s="26">
        <v>54</v>
      </c>
      <c s="27">
        <v>0</v>
      </c>
      <c s="27">
        <f>ROUND(ROUND(H48,2)*ROUND(G48,3),2)</f>
      </c>
      <c r="O48">
        <f>(I48*21)/100</f>
      </c>
      <c t="s">
        <v>16</v>
      </c>
    </row>
    <row r="49" spans="1:5" ht="38.25">
      <c r="A49" s="28" t="s">
        <v>43</v>
      </c>
      <c r="E49" s="29" t="s">
        <v>898</v>
      </c>
    </row>
    <row r="50" spans="1:5" ht="12.75">
      <c r="A50" s="30" t="s">
        <v>45</v>
      </c>
      <c r="E50" s="31" t="s">
        <v>40</v>
      </c>
    </row>
    <row r="51" spans="1:5" ht="89.25">
      <c r="A51" t="s">
        <v>46</v>
      </c>
      <c r="E51" s="29" t="s">
        <v>899</v>
      </c>
    </row>
    <row r="52" spans="1:16" ht="25.5">
      <c r="A52" s="18" t="s">
        <v>38</v>
      </c>
      <c s="23" t="s">
        <v>87</v>
      </c>
      <c s="23" t="s">
        <v>896</v>
      </c>
      <c s="18" t="s">
        <v>16</v>
      </c>
      <c s="24" t="s">
        <v>897</v>
      </c>
      <c s="25" t="s">
        <v>169</v>
      </c>
      <c s="26">
        <v>50</v>
      </c>
      <c s="27">
        <v>0</v>
      </c>
      <c s="27">
        <f>ROUND(ROUND(H52,2)*ROUND(G52,3),2)</f>
      </c>
      <c r="O52">
        <f>(I52*21)/100</f>
      </c>
      <c t="s">
        <v>16</v>
      </c>
    </row>
    <row r="53" spans="1:5" ht="25.5">
      <c r="A53" s="28" t="s">
        <v>43</v>
      </c>
      <c r="E53" s="29" t="s">
        <v>900</v>
      </c>
    </row>
    <row r="54" spans="1:5" ht="12.75">
      <c r="A54" s="30" t="s">
        <v>45</v>
      </c>
      <c r="E54" s="31" t="s">
        <v>40</v>
      </c>
    </row>
    <row r="55" spans="1:5" ht="89.25">
      <c r="A55" t="s">
        <v>46</v>
      </c>
      <c r="E55" s="29" t="s">
        <v>899</v>
      </c>
    </row>
    <row r="56" spans="1:16" ht="25.5">
      <c r="A56" s="18" t="s">
        <v>38</v>
      </c>
      <c s="23" t="s">
        <v>91</v>
      </c>
      <c s="23" t="s">
        <v>901</v>
      </c>
      <c s="18" t="s">
        <v>40</v>
      </c>
      <c s="24" t="s">
        <v>902</v>
      </c>
      <c s="25" t="s">
        <v>145</v>
      </c>
      <c s="26">
        <v>4</v>
      </c>
      <c s="27">
        <v>0</v>
      </c>
      <c s="27">
        <f>ROUND(ROUND(H56,2)*ROUND(G56,3),2)</f>
      </c>
      <c r="O56">
        <f>(I56*21)/100</f>
      </c>
      <c t="s">
        <v>16</v>
      </c>
    </row>
    <row r="57" spans="1:5" ht="12.75">
      <c r="A57" s="28" t="s">
        <v>43</v>
      </c>
      <c r="E57" s="29" t="s">
        <v>40</v>
      </c>
    </row>
    <row r="58" spans="1:5" ht="12.75">
      <c r="A58" s="30" t="s">
        <v>45</v>
      </c>
      <c r="E58" s="31" t="s">
        <v>40</v>
      </c>
    </row>
    <row r="59" spans="1:5" ht="102">
      <c r="A59" t="s">
        <v>46</v>
      </c>
      <c r="E59" s="29" t="s">
        <v>903</v>
      </c>
    </row>
    <row r="60" spans="1:16" ht="12.75">
      <c r="A60" s="18" t="s">
        <v>38</v>
      </c>
      <c s="23" t="s">
        <v>94</v>
      </c>
      <c s="23" t="s">
        <v>904</v>
      </c>
      <c s="18" t="s">
        <v>40</v>
      </c>
      <c s="24" t="s">
        <v>905</v>
      </c>
      <c s="25" t="s">
        <v>169</v>
      </c>
      <c s="26">
        <v>48</v>
      </c>
      <c s="27">
        <v>0</v>
      </c>
      <c s="27">
        <f>ROUND(ROUND(H60,2)*ROUND(G60,3),2)</f>
      </c>
      <c r="O60">
        <f>(I60*21)/100</f>
      </c>
      <c t="s">
        <v>16</v>
      </c>
    </row>
    <row r="61" spans="1:5" ht="12.75">
      <c r="A61" s="28" t="s">
        <v>43</v>
      </c>
      <c r="E61" s="29" t="s">
        <v>906</v>
      </c>
    </row>
    <row r="62" spans="1:5" ht="12.75">
      <c r="A62" s="30" t="s">
        <v>45</v>
      </c>
      <c r="E62" s="31" t="s">
        <v>40</v>
      </c>
    </row>
    <row r="63" spans="1:5" ht="114.75">
      <c r="A63" t="s">
        <v>46</v>
      </c>
      <c r="E63" s="29" t="s">
        <v>907</v>
      </c>
    </row>
    <row r="64" spans="1:16" ht="12.75">
      <c r="A64" s="18" t="s">
        <v>38</v>
      </c>
      <c s="23" t="s">
        <v>97</v>
      </c>
      <c s="23" t="s">
        <v>908</v>
      </c>
      <c s="18" t="s">
        <v>40</v>
      </c>
      <c s="24" t="s">
        <v>909</v>
      </c>
      <c s="25" t="s">
        <v>169</v>
      </c>
      <c s="26">
        <v>54</v>
      </c>
      <c s="27">
        <v>0</v>
      </c>
      <c s="27">
        <f>ROUND(ROUND(H64,2)*ROUND(G64,3),2)</f>
      </c>
      <c r="O64">
        <f>(I64*21)/100</f>
      </c>
      <c t="s">
        <v>16</v>
      </c>
    </row>
    <row r="65" spans="1:5" ht="25.5">
      <c r="A65" s="28" t="s">
        <v>43</v>
      </c>
      <c r="E65" s="29" t="s">
        <v>910</v>
      </c>
    </row>
    <row r="66" spans="1:5" ht="12.75">
      <c r="A66" s="30" t="s">
        <v>45</v>
      </c>
      <c r="E66" s="31" t="s">
        <v>40</v>
      </c>
    </row>
    <row r="67" spans="1:5" ht="114.75">
      <c r="A67" t="s">
        <v>46</v>
      </c>
      <c r="E67" s="29" t="s">
        <v>907</v>
      </c>
    </row>
    <row r="68" spans="1:16" ht="25.5">
      <c r="A68" s="18" t="s">
        <v>38</v>
      </c>
      <c s="23" t="s">
        <v>100</v>
      </c>
      <c s="23" t="s">
        <v>911</v>
      </c>
      <c s="18" t="s">
        <v>40</v>
      </c>
      <c s="24" t="s">
        <v>912</v>
      </c>
      <c s="25" t="s">
        <v>145</v>
      </c>
      <c s="26">
        <v>2</v>
      </c>
      <c s="27">
        <v>0</v>
      </c>
      <c s="27">
        <f>ROUND(ROUND(H68,2)*ROUND(G68,3),2)</f>
      </c>
      <c r="O68">
        <f>(I68*21)/100</f>
      </c>
      <c t="s">
        <v>16</v>
      </c>
    </row>
    <row r="69" spans="1:5" ht="12.75">
      <c r="A69" s="28" t="s">
        <v>43</v>
      </c>
      <c r="E69" s="29" t="s">
        <v>40</v>
      </c>
    </row>
    <row r="70" spans="1:5" ht="12.75">
      <c r="A70" s="30" t="s">
        <v>45</v>
      </c>
      <c r="E70" s="31" t="s">
        <v>40</v>
      </c>
    </row>
    <row r="71" spans="1:5" ht="114.75">
      <c r="A71" t="s">
        <v>46</v>
      </c>
      <c r="E71" s="29" t="s">
        <v>913</v>
      </c>
    </row>
    <row r="72" spans="1:16" ht="12.75">
      <c r="A72" s="18" t="s">
        <v>38</v>
      </c>
      <c s="23" t="s">
        <v>103</v>
      </c>
      <c s="23" t="s">
        <v>914</v>
      </c>
      <c s="18" t="s">
        <v>64</v>
      </c>
      <c s="24" t="s">
        <v>915</v>
      </c>
      <c s="25" t="s">
        <v>145</v>
      </c>
      <c s="26">
        <v>2</v>
      </c>
      <c s="27">
        <v>0</v>
      </c>
      <c s="27">
        <f>ROUND(ROUND(H72,2)*ROUND(G72,3),2)</f>
      </c>
      <c r="O72">
        <f>(I72*21)/100</f>
      </c>
      <c t="s">
        <v>16</v>
      </c>
    </row>
    <row r="73" spans="1:5" ht="25.5">
      <c r="A73" s="28" t="s">
        <v>43</v>
      </c>
      <c r="E73" s="29" t="s">
        <v>916</v>
      </c>
    </row>
    <row r="74" spans="1:5" ht="12.75">
      <c r="A74" s="30" t="s">
        <v>45</v>
      </c>
      <c r="E74" s="31" t="s">
        <v>40</v>
      </c>
    </row>
    <row r="75" spans="1:5" ht="89.25">
      <c r="A75" t="s">
        <v>46</v>
      </c>
      <c r="E75" s="29" t="s">
        <v>917</v>
      </c>
    </row>
    <row r="76" spans="1:16" ht="12.75">
      <c r="A76" s="18" t="s">
        <v>38</v>
      </c>
      <c s="23" t="s">
        <v>107</v>
      </c>
      <c s="23" t="s">
        <v>918</v>
      </c>
      <c s="18" t="s">
        <v>40</v>
      </c>
      <c s="24" t="s">
        <v>919</v>
      </c>
      <c s="25" t="s">
        <v>145</v>
      </c>
      <c s="26">
        <v>2</v>
      </c>
      <c s="27">
        <v>0</v>
      </c>
      <c s="27">
        <f>ROUND(ROUND(H76,2)*ROUND(G76,3),2)</f>
      </c>
      <c r="O76">
        <f>(I76*21)/100</f>
      </c>
      <c t="s">
        <v>16</v>
      </c>
    </row>
    <row r="77" spans="1:5" ht="25.5">
      <c r="A77" s="28" t="s">
        <v>43</v>
      </c>
      <c r="E77" s="29" t="s">
        <v>916</v>
      </c>
    </row>
    <row r="78" spans="1:5" ht="12.75">
      <c r="A78" s="30" t="s">
        <v>45</v>
      </c>
      <c r="E78" s="31" t="s">
        <v>40</v>
      </c>
    </row>
    <row r="79" spans="1:5" ht="114.75">
      <c r="A79" t="s">
        <v>46</v>
      </c>
      <c r="E79" s="29" t="s">
        <v>920</v>
      </c>
    </row>
    <row r="80" spans="1:18" ht="12.75" customHeight="1">
      <c r="A80" s="5" t="s">
        <v>36</v>
      </c>
      <c s="5"/>
      <c s="35" t="s">
        <v>79</v>
      </c>
      <c s="5"/>
      <c s="21" t="s">
        <v>328</v>
      </c>
      <c s="5"/>
      <c s="5"/>
      <c s="5"/>
      <c s="36">
        <f>0+Q80</f>
      </c>
      <c r="O80">
        <f>0+R80</f>
      </c>
      <c r="Q80">
        <f>0+I81</f>
      </c>
      <c>
        <f>0+O81</f>
      </c>
    </row>
    <row r="81" spans="1:16" ht="12.75">
      <c r="A81" s="18" t="s">
        <v>38</v>
      </c>
      <c s="23" t="s">
        <v>111</v>
      </c>
      <c s="23" t="s">
        <v>921</v>
      </c>
      <c s="18" t="s">
        <v>40</v>
      </c>
      <c s="24" t="s">
        <v>922</v>
      </c>
      <c s="25" t="s">
        <v>169</v>
      </c>
      <c s="26">
        <v>4</v>
      </c>
      <c s="27">
        <v>0</v>
      </c>
      <c s="27">
        <f>ROUND(ROUND(H81,2)*ROUND(G81,3),2)</f>
      </c>
      <c r="O81">
        <f>(I81*21)/100</f>
      </c>
      <c t="s">
        <v>16</v>
      </c>
    </row>
    <row r="82" spans="1:5" ht="25.5">
      <c r="A82" s="28" t="s">
        <v>43</v>
      </c>
      <c r="E82" s="29" t="s">
        <v>923</v>
      </c>
    </row>
    <row r="83" spans="1:5" ht="12.75">
      <c r="A83" s="30" t="s">
        <v>45</v>
      </c>
      <c r="E83" s="31" t="s">
        <v>40</v>
      </c>
    </row>
    <row r="84" spans="1:5" ht="255">
      <c r="A84" t="s">
        <v>46</v>
      </c>
      <c r="E84" s="29" t="s">
        <v>924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0+O8+O13+O26+O31+O36+O45</f>
      </c>
      <c t="s">
        <v>15</v>
      </c>
    </row>
    <row r="3" spans="1:16" ht="15" customHeight="1">
      <c r="A3" t="s">
        <v>1</v>
      </c>
      <c s="8" t="s">
        <v>3</v>
      </c>
      <c s="9" t="s">
        <v>4</v>
      </c>
      <c s="1"/>
      <c s="10" t="s">
        <v>5</v>
      </c>
      <c s="1"/>
      <c s="4"/>
      <c s="3" t="s">
        <v>925</v>
      </c>
      <c s="32">
        <f>0+I8+I13+I26+I31+I36+I45</f>
      </c>
      <c r="O3" t="s">
        <v>12</v>
      </c>
      <c t="s">
        <v>16</v>
      </c>
    </row>
    <row r="4" spans="1:16" ht="15" customHeight="1">
      <c r="A4" t="s">
        <v>6</v>
      </c>
      <c s="12" t="s">
        <v>11</v>
      </c>
      <c s="13" t="s">
        <v>925</v>
      </c>
      <c s="5"/>
      <c s="14" t="s">
        <v>926</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128</v>
      </c>
      <c s="18" t="s">
        <v>40</v>
      </c>
      <c s="24" t="s">
        <v>129</v>
      </c>
      <c s="25" t="s">
        <v>120</v>
      </c>
      <c s="26">
        <v>32.3</v>
      </c>
      <c s="27">
        <v>0</v>
      </c>
      <c s="27">
        <f>ROUND(ROUND(H9,2)*ROUND(G9,3),2)</f>
      </c>
      <c r="O9">
        <f>(I9*21)/100</f>
      </c>
      <c t="s">
        <v>16</v>
      </c>
    </row>
    <row r="10" spans="1:5" ht="12.75">
      <c r="A10" s="28" t="s">
        <v>43</v>
      </c>
      <c r="E10" s="29" t="s">
        <v>875</v>
      </c>
    </row>
    <row r="11" spans="1:5" ht="12.75">
      <c r="A11" s="30" t="s">
        <v>45</v>
      </c>
      <c r="E11" s="31" t="s">
        <v>927</v>
      </c>
    </row>
    <row r="12" spans="1:5" ht="25.5">
      <c r="A12" t="s">
        <v>46</v>
      </c>
      <c r="E12" s="29" t="s">
        <v>123</v>
      </c>
    </row>
    <row r="13" spans="1:18" ht="12.75" customHeight="1">
      <c r="A13" s="5" t="s">
        <v>36</v>
      </c>
      <c s="5"/>
      <c s="35" t="s">
        <v>22</v>
      </c>
      <c s="5"/>
      <c s="21" t="s">
        <v>136</v>
      </c>
      <c s="5"/>
      <c s="5"/>
      <c s="5"/>
      <c s="36">
        <f>0+Q13</f>
      </c>
      <c r="O13">
        <f>0+R13</f>
      </c>
      <c r="Q13">
        <f>0+I14+I18+I22</f>
      </c>
      <c>
        <f>0+O14+O18+O22</f>
      </c>
    </row>
    <row r="14" spans="1:16" ht="12.75">
      <c r="A14" s="18" t="s">
        <v>38</v>
      </c>
      <c s="23" t="s">
        <v>16</v>
      </c>
      <c s="23" t="s">
        <v>196</v>
      </c>
      <c s="18" t="s">
        <v>40</v>
      </c>
      <c s="24" t="s">
        <v>197</v>
      </c>
      <c s="25" t="s">
        <v>150</v>
      </c>
      <c s="26">
        <v>17</v>
      </c>
      <c s="27">
        <v>0</v>
      </c>
      <c s="27">
        <f>ROUND(ROUND(H14,2)*ROUND(G14,3),2)</f>
      </c>
      <c r="O14">
        <f>(I14*21)/100</f>
      </c>
      <c t="s">
        <v>16</v>
      </c>
    </row>
    <row r="15" spans="1:5" ht="25.5">
      <c r="A15" s="28" t="s">
        <v>43</v>
      </c>
      <c r="E15" s="29" t="s">
        <v>928</v>
      </c>
    </row>
    <row r="16" spans="1:5" ht="12.75">
      <c r="A16" s="30" t="s">
        <v>45</v>
      </c>
      <c r="E16" s="31" t="s">
        <v>40</v>
      </c>
    </row>
    <row r="17" spans="1:5" ht="318.75">
      <c r="A17" t="s">
        <v>46</v>
      </c>
      <c r="E17" s="29" t="s">
        <v>199</v>
      </c>
    </row>
    <row r="18" spans="1:16" ht="12.75">
      <c r="A18" s="18" t="s">
        <v>38</v>
      </c>
      <c s="23" t="s">
        <v>15</v>
      </c>
      <c s="23" t="s">
        <v>201</v>
      </c>
      <c s="18" t="s">
        <v>40</v>
      </c>
      <c s="24" t="s">
        <v>202</v>
      </c>
      <c s="25" t="s">
        <v>150</v>
      </c>
      <c s="26">
        <v>17</v>
      </c>
      <c s="27">
        <v>0</v>
      </c>
      <c s="27">
        <f>ROUND(ROUND(H18,2)*ROUND(G18,3),2)</f>
      </c>
      <c r="O18">
        <f>(I18*21)/100</f>
      </c>
      <c t="s">
        <v>16</v>
      </c>
    </row>
    <row r="19" spans="1:5" ht="12.75">
      <c r="A19" s="28" t="s">
        <v>43</v>
      </c>
      <c r="E19" s="29" t="s">
        <v>40</v>
      </c>
    </row>
    <row r="20" spans="1:5" ht="12.75">
      <c r="A20" s="30" t="s">
        <v>45</v>
      </c>
      <c r="E20" s="31" t="s">
        <v>40</v>
      </c>
    </row>
    <row r="21" spans="1:5" ht="191.25">
      <c r="A21" t="s">
        <v>46</v>
      </c>
      <c r="E21" s="29" t="s">
        <v>205</v>
      </c>
    </row>
    <row r="22" spans="1:16" ht="12.75">
      <c r="A22" s="18" t="s">
        <v>38</v>
      </c>
      <c s="23" t="s">
        <v>26</v>
      </c>
      <c s="23" t="s">
        <v>217</v>
      </c>
      <c s="18" t="s">
        <v>40</v>
      </c>
      <c s="24" t="s">
        <v>218</v>
      </c>
      <c s="25" t="s">
        <v>150</v>
      </c>
      <c s="26">
        <v>10.7</v>
      </c>
      <c s="27">
        <v>0</v>
      </c>
      <c s="27">
        <f>ROUND(ROUND(H22,2)*ROUND(G22,3),2)</f>
      </c>
      <c r="O22">
        <f>(I22*21)/100</f>
      </c>
      <c t="s">
        <v>16</v>
      </c>
    </row>
    <row r="23" spans="1:5" ht="12.75">
      <c r="A23" s="28" t="s">
        <v>43</v>
      </c>
      <c r="E23" s="29" t="s">
        <v>929</v>
      </c>
    </row>
    <row r="24" spans="1:5" ht="12.75">
      <c r="A24" s="30" t="s">
        <v>45</v>
      </c>
      <c r="E24" s="31" t="s">
        <v>40</v>
      </c>
    </row>
    <row r="25" spans="1:5" ht="229.5">
      <c r="A25" t="s">
        <v>46</v>
      </c>
      <c r="E25" s="29" t="s">
        <v>220</v>
      </c>
    </row>
    <row r="26" spans="1:18" ht="12.75" customHeight="1">
      <c r="A26" s="5" t="s">
        <v>36</v>
      </c>
      <c s="5"/>
      <c s="35" t="s">
        <v>16</v>
      </c>
      <c s="5"/>
      <c s="21" t="s">
        <v>237</v>
      </c>
      <c s="5"/>
      <c s="5"/>
      <c s="5"/>
      <c s="36">
        <f>0+Q26</f>
      </c>
      <c r="O26">
        <f>0+R26</f>
      </c>
      <c r="Q26">
        <f>0+I27</f>
      </c>
      <c>
        <f>0+O27</f>
      </c>
    </row>
    <row r="27" spans="1:16" ht="12.75">
      <c r="A27" s="18" t="s">
        <v>38</v>
      </c>
      <c s="23" t="s">
        <v>28</v>
      </c>
      <c s="23" t="s">
        <v>930</v>
      </c>
      <c s="18" t="s">
        <v>40</v>
      </c>
      <c s="24" t="s">
        <v>931</v>
      </c>
      <c s="25" t="s">
        <v>150</v>
      </c>
      <c s="26">
        <v>1.536</v>
      </c>
      <c s="27">
        <v>0</v>
      </c>
      <c s="27">
        <f>ROUND(ROUND(H27,2)*ROUND(G27,3),2)</f>
      </c>
      <c r="O27">
        <f>(I27*21)/100</f>
      </c>
      <c t="s">
        <v>16</v>
      </c>
    </row>
    <row r="28" spans="1:5" ht="25.5">
      <c r="A28" s="28" t="s">
        <v>43</v>
      </c>
      <c r="E28" s="29" t="s">
        <v>932</v>
      </c>
    </row>
    <row r="29" spans="1:5" ht="12.75">
      <c r="A29" s="30" t="s">
        <v>45</v>
      </c>
      <c r="E29" s="31" t="s">
        <v>933</v>
      </c>
    </row>
    <row r="30" spans="1:5" ht="369.75">
      <c r="A30" t="s">
        <v>46</v>
      </c>
      <c r="E30" s="29" t="s">
        <v>682</v>
      </c>
    </row>
    <row r="31" spans="1:18" ht="12.75" customHeight="1">
      <c r="A31" s="5" t="s">
        <v>36</v>
      </c>
      <c s="5"/>
      <c s="35" t="s">
        <v>26</v>
      </c>
      <c s="5"/>
      <c s="21" t="s">
        <v>243</v>
      </c>
      <c s="5"/>
      <c s="5"/>
      <c s="5"/>
      <c s="36">
        <f>0+Q31</f>
      </c>
      <c r="O31">
        <f>0+R31</f>
      </c>
      <c r="Q31">
        <f>0+I32</f>
      </c>
      <c>
        <f>0+O32</f>
      </c>
    </row>
    <row r="32" spans="1:16" ht="12.75">
      <c r="A32" s="18" t="s">
        <v>38</v>
      </c>
      <c s="23" t="s">
        <v>30</v>
      </c>
      <c s="23" t="s">
        <v>250</v>
      </c>
      <c s="18" t="s">
        <v>40</v>
      </c>
      <c s="24" t="s">
        <v>251</v>
      </c>
      <c s="25" t="s">
        <v>150</v>
      </c>
      <c s="26">
        <v>35.7</v>
      </c>
      <c s="27">
        <v>0</v>
      </c>
      <c s="27">
        <f>ROUND(ROUND(H32,2)*ROUND(G32,3),2)</f>
      </c>
      <c r="O32">
        <f>(I32*21)/100</f>
      </c>
      <c t="s">
        <v>16</v>
      </c>
    </row>
    <row r="33" spans="1:5" ht="12.75">
      <c r="A33" s="28" t="s">
        <v>43</v>
      </c>
      <c r="E33" s="29" t="s">
        <v>934</v>
      </c>
    </row>
    <row r="34" spans="1:5" ht="12.75">
      <c r="A34" s="30" t="s">
        <v>45</v>
      </c>
      <c r="E34" s="31" t="s">
        <v>935</v>
      </c>
    </row>
    <row r="35" spans="1:5" ht="38.25">
      <c r="A35" t="s">
        <v>46</v>
      </c>
      <c r="E35" s="29" t="s">
        <v>254</v>
      </c>
    </row>
    <row r="36" spans="1:18" ht="12.75" customHeight="1">
      <c r="A36" s="5" t="s">
        <v>36</v>
      </c>
      <c s="5"/>
      <c s="35" t="s">
        <v>28</v>
      </c>
      <c s="5"/>
      <c s="21" t="s">
        <v>255</v>
      </c>
      <c s="5"/>
      <c s="5"/>
      <c s="5"/>
      <c s="36">
        <f>0+Q36</f>
      </c>
      <c r="O36">
        <f>0+R36</f>
      </c>
      <c r="Q36">
        <f>0+I37+I41</f>
      </c>
      <c>
        <f>0+O37+O41</f>
      </c>
    </row>
    <row r="37" spans="1:16" ht="12.75">
      <c r="A37" s="18" t="s">
        <v>38</v>
      </c>
      <c s="23" t="s">
        <v>76</v>
      </c>
      <c s="23" t="s">
        <v>475</v>
      </c>
      <c s="18" t="s">
        <v>40</v>
      </c>
      <c s="24" t="s">
        <v>476</v>
      </c>
      <c s="25" t="s">
        <v>139</v>
      </c>
      <c s="26">
        <v>6</v>
      </c>
      <c s="27">
        <v>0</v>
      </c>
      <c s="27">
        <f>ROUND(ROUND(H37,2)*ROUND(G37,3),2)</f>
      </c>
      <c r="O37">
        <f>(I37*21)/100</f>
      </c>
      <c t="s">
        <v>16</v>
      </c>
    </row>
    <row r="38" spans="1:5" ht="12.75">
      <c r="A38" s="28" t="s">
        <v>43</v>
      </c>
      <c r="E38" s="29" t="s">
        <v>936</v>
      </c>
    </row>
    <row r="39" spans="1:5" ht="12.75">
      <c r="A39" s="30" t="s">
        <v>45</v>
      </c>
      <c r="E39" s="31" t="s">
        <v>40</v>
      </c>
    </row>
    <row r="40" spans="1:5" ht="51">
      <c r="A40" t="s">
        <v>46</v>
      </c>
      <c r="E40" s="29" t="s">
        <v>272</v>
      </c>
    </row>
    <row r="41" spans="1:16" ht="12.75">
      <c r="A41" s="18" t="s">
        <v>38</v>
      </c>
      <c s="23" t="s">
        <v>79</v>
      </c>
      <c s="23" t="s">
        <v>937</v>
      </c>
      <c s="18" t="s">
        <v>40</v>
      </c>
      <c s="24" t="s">
        <v>938</v>
      </c>
      <c s="25" t="s">
        <v>139</v>
      </c>
      <c s="26">
        <v>6</v>
      </c>
      <c s="27">
        <v>0</v>
      </c>
      <c s="27">
        <f>ROUND(ROUND(H41,2)*ROUND(G41,3),2)</f>
      </c>
      <c r="O41">
        <f>(I41*21)/100</f>
      </c>
      <c t="s">
        <v>16</v>
      </c>
    </row>
    <row r="42" spans="1:5" ht="25.5">
      <c r="A42" s="28" t="s">
        <v>43</v>
      </c>
      <c r="E42" s="29" t="s">
        <v>939</v>
      </c>
    </row>
    <row r="43" spans="1:5" ht="12.75">
      <c r="A43" s="30" t="s">
        <v>45</v>
      </c>
      <c r="E43" s="31" t="s">
        <v>40</v>
      </c>
    </row>
    <row r="44" spans="1:5" ht="89.25">
      <c r="A44" t="s">
        <v>46</v>
      </c>
      <c r="E44" s="29" t="s">
        <v>940</v>
      </c>
    </row>
    <row r="45" spans="1:18" ht="12.75" customHeight="1">
      <c r="A45" s="5" t="s">
        <v>36</v>
      </c>
      <c s="5"/>
      <c s="35" t="s">
        <v>76</v>
      </c>
      <c s="5"/>
      <c s="21" t="s">
        <v>546</v>
      </c>
      <c s="5"/>
      <c s="5"/>
      <c s="5"/>
      <c s="36">
        <f>0+Q45</f>
      </c>
      <c r="O45">
        <f>0+R45</f>
      </c>
      <c r="Q45">
        <f>0+I46+I50+I54+I58+I62+I66+I70+I74+I78+I82+I86+I90+I94</f>
      </c>
      <c>
        <f>0+O46+O50+O54+O58+O62+O66+O70+O74+O78+O82+O86+O90+O94</f>
      </c>
    </row>
    <row r="46" spans="1:16" ht="12.75">
      <c r="A46" s="18" t="s">
        <v>38</v>
      </c>
      <c s="23" t="s">
        <v>33</v>
      </c>
      <c s="23" t="s">
        <v>941</v>
      </c>
      <c s="18" t="s">
        <v>40</v>
      </c>
      <c s="24" t="s">
        <v>942</v>
      </c>
      <c s="25" t="s">
        <v>169</v>
      </c>
      <c s="26">
        <v>90</v>
      </c>
      <c s="27">
        <v>0</v>
      </c>
      <c s="27">
        <f>ROUND(ROUND(H46,2)*ROUND(G46,3),2)</f>
      </c>
      <c r="O46">
        <f>(I46*21)/100</f>
      </c>
      <c t="s">
        <v>16</v>
      </c>
    </row>
    <row r="47" spans="1:5" ht="12.75">
      <c r="A47" s="28" t="s">
        <v>43</v>
      </c>
      <c r="E47" s="29" t="s">
        <v>40</v>
      </c>
    </row>
    <row r="48" spans="1:5" ht="38.25">
      <c r="A48" s="30" t="s">
        <v>45</v>
      </c>
      <c r="E48" s="31" t="s">
        <v>943</v>
      </c>
    </row>
    <row r="49" spans="1:5" ht="102">
      <c r="A49" t="s">
        <v>46</v>
      </c>
      <c r="E49" s="29" t="s">
        <v>889</v>
      </c>
    </row>
    <row r="50" spans="1:16" ht="12.75">
      <c r="A50" s="18" t="s">
        <v>38</v>
      </c>
      <c s="23" t="s">
        <v>35</v>
      </c>
      <c s="23" t="s">
        <v>893</v>
      </c>
      <c s="18" t="s">
        <v>40</v>
      </c>
      <c s="24" t="s">
        <v>894</v>
      </c>
      <c s="25" t="s">
        <v>169</v>
      </c>
      <c s="26">
        <v>90</v>
      </c>
      <c s="27">
        <v>0</v>
      </c>
      <c s="27">
        <f>ROUND(ROUND(H50,2)*ROUND(G50,3),2)</f>
      </c>
      <c r="O50">
        <f>(I50*21)/100</f>
      </c>
      <c t="s">
        <v>16</v>
      </c>
    </row>
    <row r="51" spans="1:5" ht="12.75">
      <c r="A51" s="28" t="s">
        <v>43</v>
      </c>
      <c r="E51" s="29" t="s">
        <v>40</v>
      </c>
    </row>
    <row r="52" spans="1:5" ht="12.75">
      <c r="A52" s="30" t="s">
        <v>45</v>
      </c>
      <c r="E52" s="31" t="s">
        <v>944</v>
      </c>
    </row>
    <row r="53" spans="1:5" ht="140.25">
      <c r="A53" t="s">
        <v>46</v>
      </c>
      <c r="E53" s="29" t="s">
        <v>895</v>
      </c>
    </row>
    <row r="54" spans="1:16" ht="12.75">
      <c r="A54" s="18" t="s">
        <v>38</v>
      </c>
      <c s="23" t="s">
        <v>87</v>
      </c>
      <c s="23" t="s">
        <v>945</v>
      </c>
      <c s="18" t="s">
        <v>64</v>
      </c>
      <c s="24" t="s">
        <v>946</v>
      </c>
      <c s="25" t="s">
        <v>145</v>
      </c>
      <c s="26">
        <v>3</v>
      </c>
      <c s="27">
        <v>0</v>
      </c>
      <c s="27">
        <f>ROUND(ROUND(H54,2)*ROUND(G54,3),2)</f>
      </c>
      <c r="O54">
        <f>(I54*21)/100</f>
      </c>
      <c t="s">
        <v>16</v>
      </c>
    </row>
    <row r="55" spans="1:5" ht="25.5">
      <c r="A55" s="28" t="s">
        <v>43</v>
      </c>
      <c r="E55" s="29" t="s">
        <v>947</v>
      </c>
    </row>
    <row r="56" spans="1:5" ht="12.75">
      <c r="A56" s="30" t="s">
        <v>45</v>
      </c>
      <c r="E56" s="31" t="s">
        <v>40</v>
      </c>
    </row>
    <row r="57" spans="1:5" ht="76.5">
      <c r="A57" t="s">
        <v>46</v>
      </c>
      <c r="E57" s="29" t="s">
        <v>948</v>
      </c>
    </row>
    <row r="58" spans="1:16" ht="12.75">
      <c r="A58" s="18" t="s">
        <v>38</v>
      </c>
      <c s="23" t="s">
        <v>91</v>
      </c>
      <c s="23" t="s">
        <v>949</v>
      </c>
      <c s="18" t="s">
        <v>40</v>
      </c>
      <c s="24" t="s">
        <v>950</v>
      </c>
      <c s="25" t="s">
        <v>169</v>
      </c>
      <c s="26">
        <v>43</v>
      </c>
      <c s="27">
        <v>0</v>
      </c>
      <c s="27">
        <f>ROUND(ROUND(H58,2)*ROUND(G58,3),2)</f>
      </c>
      <c r="O58">
        <f>(I58*21)/100</f>
      </c>
      <c t="s">
        <v>16</v>
      </c>
    </row>
    <row r="59" spans="1:5" ht="12.75">
      <c r="A59" s="28" t="s">
        <v>43</v>
      </c>
      <c r="E59" s="29" t="s">
        <v>951</v>
      </c>
    </row>
    <row r="60" spans="1:5" ht="12.75">
      <c r="A60" s="30" t="s">
        <v>45</v>
      </c>
      <c r="E60" s="31" t="s">
        <v>40</v>
      </c>
    </row>
    <row r="61" spans="1:5" ht="127.5">
      <c r="A61" t="s">
        <v>46</v>
      </c>
      <c r="E61" s="29" t="s">
        <v>952</v>
      </c>
    </row>
    <row r="62" spans="1:16" ht="12.75">
      <c r="A62" s="18" t="s">
        <v>38</v>
      </c>
      <c s="23" t="s">
        <v>94</v>
      </c>
      <c s="23" t="s">
        <v>953</v>
      </c>
      <c s="18" t="s">
        <v>40</v>
      </c>
      <c s="24" t="s">
        <v>954</v>
      </c>
      <c s="25" t="s">
        <v>145</v>
      </c>
      <c s="26">
        <v>3</v>
      </c>
      <c s="27">
        <v>0</v>
      </c>
      <c s="27">
        <f>ROUND(ROUND(H62,2)*ROUND(G62,3),2)</f>
      </c>
      <c r="O62">
        <f>(I62*21)/100</f>
      </c>
      <c t="s">
        <v>16</v>
      </c>
    </row>
    <row r="63" spans="1:5" ht="25.5">
      <c r="A63" s="28" t="s">
        <v>43</v>
      </c>
      <c r="E63" s="29" t="s">
        <v>955</v>
      </c>
    </row>
    <row r="64" spans="1:5" ht="12.75">
      <c r="A64" s="30" t="s">
        <v>45</v>
      </c>
      <c r="E64" s="31" t="s">
        <v>40</v>
      </c>
    </row>
    <row r="65" spans="1:5" ht="102">
      <c r="A65" t="s">
        <v>46</v>
      </c>
      <c r="E65" s="29" t="s">
        <v>903</v>
      </c>
    </row>
    <row r="66" spans="1:16" ht="12.75">
      <c r="A66" s="18" t="s">
        <v>38</v>
      </c>
      <c s="23" t="s">
        <v>97</v>
      </c>
      <c s="23" t="s">
        <v>956</v>
      </c>
      <c s="18" t="s">
        <v>40</v>
      </c>
      <c s="24" t="s">
        <v>957</v>
      </c>
      <c s="25" t="s">
        <v>169</v>
      </c>
      <c s="26">
        <v>47</v>
      </c>
      <c s="27">
        <v>0</v>
      </c>
      <c s="27">
        <f>ROUND(ROUND(H66,2)*ROUND(G66,3),2)</f>
      </c>
      <c r="O66">
        <f>(I66*21)/100</f>
      </c>
      <c t="s">
        <v>16</v>
      </c>
    </row>
    <row r="67" spans="1:5" ht="12.75">
      <c r="A67" s="28" t="s">
        <v>43</v>
      </c>
      <c r="E67" s="29" t="s">
        <v>958</v>
      </c>
    </row>
    <row r="68" spans="1:5" ht="12.75">
      <c r="A68" s="30" t="s">
        <v>45</v>
      </c>
      <c r="E68" s="31" t="s">
        <v>40</v>
      </c>
    </row>
    <row r="69" spans="1:5" ht="89.25">
      <c r="A69" t="s">
        <v>46</v>
      </c>
      <c r="E69" s="29" t="s">
        <v>899</v>
      </c>
    </row>
    <row r="70" spans="1:16" ht="12.75">
      <c r="A70" s="18" t="s">
        <v>38</v>
      </c>
      <c s="23" t="s">
        <v>100</v>
      </c>
      <c s="23" t="s">
        <v>959</v>
      </c>
      <c s="18" t="s">
        <v>40</v>
      </c>
      <c s="24" t="s">
        <v>960</v>
      </c>
      <c s="25" t="s">
        <v>169</v>
      </c>
      <c s="26">
        <v>43</v>
      </c>
      <c s="27">
        <v>0</v>
      </c>
      <c s="27">
        <f>ROUND(ROUND(H70,2)*ROUND(G70,3),2)</f>
      </c>
      <c r="O70">
        <f>(I70*21)/100</f>
      </c>
      <c t="s">
        <v>16</v>
      </c>
    </row>
    <row r="71" spans="1:5" ht="12.75">
      <c r="A71" s="28" t="s">
        <v>43</v>
      </c>
      <c r="E71" s="29" t="s">
        <v>961</v>
      </c>
    </row>
    <row r="72" spans="1:5" ht="12.75">
      <c r="A72" s="30" t="s">
        <v>45</v>
      </c>
      <c r="E72" s="31" t="s">
        <v>40</v>
      </c>
    </row>
    <row r="73" spans="1:5" ht="89.25">
      <c r="A73" t="s">
        <v>46</v>
      </c>
      <c r="E73" s="29" t="s">
        <v>899</v>
      </c>
    </row>
    <row r="74" spans="1:16" ht="25.5">
      <c r="A74" s="18" t="s">
        <v>38</v>
      </c>
      <c s="23" t="s">
        <v>103</v>
      </c>
      <c s="23" t="s">
        <v>962</v>
      </c>
      <c s="18" t="s">
        <v>40</v>
      </c>
      <c s="24" t="s">
        <v>963</v>
      </c>
      <c s="25" t="s">
        <v>145</v>
      </c>
      <c s="26">
        <v>2</v>
      </c>
      <c s="27">
        <v>0</v>
      </c>
      <c s="27">
        <f>ROUND(ROUND(H74,2)*ROUND(G74,3),2)</f>
      </c>
      <c r="O74">
        <f>(I74*21)/100</f>
      </c>
      <c t="s">
        <v>16</v>
      </c>
    </row>
    <row r="75" spans="1:5" ht="25.5">
      <c r="A75" s="28" t="s">
        <v>43</v>
      </c>
      <c r="E75" s="29" t="s">
        <v>964</v>
      </c>
    </row>
    <row r="76" spans="1:5" ht="12.75">
      <c r="A76" s="30" t="s">
        <v>45</v>
      </c>
      <c r="E76" s="31" t="s">
        <v>40</v>
      </c>
    </row>
    <row r="77" spans="1:5" ht="102">
      <c r="A77" t="s">
        <v>46</v>
      </c>
      <c r="E77" s="29" t="s">
        <v>903</v>
      </c>
    </row>
    <row r="78" spans="1:16" ht="12.75">
      <c r="A78" s="18" t="s">
        <v>38</v>
      </c>
      <c s="23" t="s">
        <v>107</v>
      </c>
      <c s="23" t="s">
        <v>965</v>
      </c>
      <c s="18" t="s">
        <v>40</v>
      </c>
      <c s="24" t="s">
        <v>966</v>
      </c>
      <c s="25" t="s">
        <v>145</v>
      </c>
      <c s="26">
        <v>3</v>
      </c>
      <c s="27">
        <v>0</v>
      </c>
      <c s="27">
        <f>ROUND(ROUND(H78,2)*ROUND(G78,3),2)</f>
      </c>
      <c r="O78">
        <f>(I78*21)/100</f>
      </c>
      <c t="s">
        <v>16</v>
      </c>
    </row>
    <row r="79" spans="1:5" ht="12.75">
      <c r="A79" s="28" t="s">
        <v>43</v>
      </c>
      <c r="E79" s="29" t="s">
        <v>967</v>
      </c>
    </row>
    <row r="80" spans="1:5" ht="12.75">
      <c r="A80" s="30" t="s">
        <v>45</v>
      </c>
      <c r="E80" s="31" t="s">
        <v>40</v>
      </c>
    </row>
    <row r="81" spans="1:5" ht="114.75">
      <c r="A81" t="s">
        <v>46</v>
      </c>
      <c r="E81" s="29" t="s">
        <v>968</v>
      </c>
    </row>
    <row r="82" spans="1:16" ht="12.75">
      <c r="A82" s="18" t="s">
        <v>38</v>
      </c>
      <c s="23" t="s">
        <v>111</v>
      </c>
      <c s="23" t="s">
        <v>969</v>
      </c>
      <c s="18" t="s">
        <v>40</v>
      </c>
      <c s="24" t="s">
        <v>970</v>
      </c>
      <c s="25" t="s">
        <v>169</v>
      </c>
      <c s="26">
        <v>43</v>
      </c>
      <c s="27">
        <v>0</v>
      </c>
      <c s="27">
        <f>ROUND(ROUND(H82,2)*ROUND(G82,3),2)</f>
      </c>
      <c r="O82">
        <f>(I82*21)/100</f>
      </c>
      <c t="s">
        <v>16</v>
      </c>
    </row>
    <row r="83" spans="1:5" ht="12.75">
      <c r="A83" s="28" t="s">
        <v>43</v>
      </c>
      <c r="E83" s="29" t="s">
        <v>971</v>
      </c>
    </row>
    <row r="84" spans="1:5" ht="12.75">
      <c r="A84" s="30" t="s">
        <v>45</v>
      </c>
      <c r="E84" s="31" t="s">
        <v>40</v>
      </c>
    </row>
    <row r="85" spans="1:5" ht="114.75">
      <c r="A85" t="s">
        <v>46</v>
      </c>
      <c r="E85" s="29" t="s">
        <v>907</v>
      </c>
    </row>
    <row r="86" spans="1:16" ht="12.75">
      <c r="A86" s="18" t="s">
        <v>38</v>
      </c>
      <c s="23" t="s">
        <v>200</v>
      </c>
      <c s="23" t="s">
        <v>972</v>
      </c>
      <c s="18" t="s">
        <v>40</v>
      </c>
      <c s="24" t="s">
        <v>973</v>
      </c>
      <c s="25" t="s">
        <v>145</v>
      </c>
      <c s="26">
        <v>3</v>
      </c>
      <c s="27">
        <v>0</v>
      </c>
      <c s="27">
        <f>ROUND(ROUND(H86,2)*ROUND(G86,3),2)</f>
      </c>
      <c r="O86">
        <f>(I86*21)/100</f>
      </c>
      <c t="s">
        <v>16</v>
      </c>
    </row>
    <row r="87" spans="1:5" ht="12.75">
      <c r="A87" s="28" t="s">
        <v>43</v>
      </c>
      <c r="E87" s="29" t="s">
        <v>974</v>
      </c>
    </row>
    <row r="88" spans="1:5" ht="12.75">
      <c r="A88" s="30" t="s">
        <v>45</v>
      </c>
      <c r="E88" s="31" t="s">
        <v>40</v>
      </c>
    </row>
    <row r="89" spans="1:5" ht="114.75">
      <c r="A89" t="s">
        <v>46</v>
      </c>
      <c r="E89" s="29" t="s">
        <v>975</v>
      </c>
    </row>
    <row r="90" spans="1:16" ht="25.5">
      <c r="A90" s="18" t="s">
        <v>38</v>
      </c>
      <c s="23" t="s">
        <v>206</v>
      </c>
      <c s="23" t="s">
        <v>976</v>
      </c>
      <c s="18" t="s">
        <v>40</v>
      </c>
      <c s="24" t="s">
        <v>977</v>
      </c>
      <c s="25" t="s">
        <v>145</v>
      </c>
      <c s="26">
        <v>1</v>
      </c>
      <c s="27">
        <v>0</v>
      </c>
      <c s="27">
        <f>ROUND(ROUND(H90,2)*ROUND(G90,3),2)</f>
      </c>
      <c r="O90">
        <f>(I90*21)/100</f>
      </c>
      <c t="s">
        <v>16</v>
      </c>
    </row>
    <row r="91" spans="1:5" ht="12.75">
      <c r="A91" s="28" t="s">
        <v>43</v>
      </c>
      <c r="E91" s="29" t="s">
        <v>40</v>
      </c>
    </row>
    <row r="92" spans="1:5" ht="12.75">
      <c r="A92" s="30" t="s">
        <v>45</v>
      </c>
      <c r="E92" s="31" t="s">
        <v>40</v>
      </c>
    </row>
    <row r="93" spans="1:5" ht="114.75">
      <c r="A93" t="s">
        <v>46</v>
      </c>
      <c r="E93" s="29" t="s">
        <v>913</v>
      </c>
    </row>
    <row r="94" spans="1:16" ht="12.75">
      <c r="A94" s="18" t="s">
        <v>38</v>
      </c>
      <c s="23" t="s">
        <v>211</v>
      </c>
      <c s="23" t="s">
        <v>978</v>
      </c>
      <c s="18" t="s">
        <v>40</v>
      </c>
      <c s="24" t="s">
        <v>979</v>
      </c>
      <c s="25" t="s">
        <v>145</v>
      </c>
      <c s="26">
        <v>1</v>
      </c>
      <c s="27">
        <v>0</v>
      </c>
      <c s="27">
        <f>ROUND(ROUND(H94,2)*ROUND(G94,3),2)</f>
      </c>
      <c r="O94">
        <f>(I94*21)/100</f>
      </c>
      <c t="s">
        <v>16</v>
      </c>
    </row>
    <row r="95" spans="1:5" ht="12.75">
      <c r="A95" s="28" t="s">
        <v>43</v>
      </c>
      <c r="E95" s="29" t="s">
        <v>980</v>
      </c>
    </row>
    <row r="96" spans="1:5" ht="12.75">
      <c r="A96" s="30" t="s">
        <v>45</v>
      </c>
      <c r="E96" s="31" t="s">
        <v>40</v>
      </c>
    </row>
    <row r="97" spans="1:5" ht="127.5">
      <c r="A97" t="s">
        <v>46</v>
      </c>
      <c r="E97" s="29" t="s">
        <v>981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